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24226"/>
  <mc:AlternateContent xmlns:mc="http://schemas.openxmlformats.org/markup-compatibility/2006">
    <mc:Choice Requires="x15">
      <x15ac:absPath xmlns:x15ac="http://schemas.microsoft.com/office/spreadsheetml/2010/11/ac" url="/Users/hd552/Dropbox/Miscanthus Flowering Study/Miscanthus Flowering Study Revision/"/>
    </mc:Choice>
  </mc:AlternateContent>
  <xr:revisionPtr revIDLastSave="0" documentId="13_ncr:1_{E878E89A-C4BE-C34A-ADD4-7A9106BC3D98}" xr6:coauthVersionLast="45" xr6:coauthVersionMax="45" xr10:uidLastSave="{00000000-0000-0000-0000-000000000000}"/>
  <bookViews>
    <workbookView xWindow="1760" yWindow="460" windowWidth="33940" windowHeight="17740" tabRatio="827" xr2:uid="{00000000-000D-0000-FFFF-FFFF00000000}"/>
  </bookViews>
  <sheets>
    <sheet name="meta-data" sheetId="13" r:id="rId1"/>
    <sheet name="Potential Entry List" sheetId="5" r:id="rId2"/>
    <sheet name="Entry List2" sheetId="8" r:id="rId3"/>
    <sheet name="Data" sheetId="7" r:id="rId4"/>
    <sheet name="Avg temps Champaign, IL" sheetId="1" r:id="rId5"/>
    <sheet name="Protocol" sheetId="2" r:id="rId6"/>
    <sheet name="Notes Expt1" sheetId="10" r:id="rId7"/>
    <sheet name="Notes Expt2" sheetId="11" r:id="rId8"/>
    <sheet name="Notes Expt3" sheetId="12" r:id="rId9"/>
    <sheet name="Pivot" sheetId="9" r:id="rId10"/>
  </sheets>
  <definedNames>
    <definedName name="_xlnm._FilterDatabase" localSheetId="3" hidden="1">Data!#REF!</definedName>
    <definedName name="_xlnm._FilterDatabase" localSheetId="2" hidden="1">'Entry List2'!#REF!</definedName>
    <definedName name="_xlnm._FilterDatabase" localSheetId="1" hidden="1">'Potential Entry List'!$H$1:$H$27</definedName>
    <definedName name="_xlnm.Print_Area" localSheetId="3">Data!$AF:$AS</definedName>
    <definedName name="_xlnm.Print_Area" localSheetId="2">'Entry List2'!$K:$O</definedName>
    <definedName name="_xlnm.Print_Area" localSheetId="1">'Potential Entry List'!$R:$AB</definedName>
    <definedName name="_xlnm.Print_Titles" localSheetId="3">Data!$B:$I,Data!$1:$1</definedName>
    <definedName name="_xlnm.Print_Titles" localSheetId="2">'Entry List2'!$B:$F,'Entry List2'!$1:$1</definedName>
    <definedName name="_xlnm.Print_Titles" localSheetId="6">'Notes Expt1'!$1:$1</definedName>
    <definedName name="_xlnm.Print_Titles" localSheetId="7">'Notes Expt2'!$1:$1</definedName>
    <definedName name="_xlnm.Print_Titles" localSheetId="8">'Notes Expt3'!$1:$1</definedName>
    <definedName name="_xlnm.Print_Titles" localSheetId="1">'Potential Entry List'!$A:$J,'Potential Entry List'!$1:$1</definedName>
  </definedNames>
  <calcPr calcId="191029"/>
  <pivotCaches>
    <pivotCache cacheId="13"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43" i="9" l="1"/>
  <c r="AQ42" i="9"/>
  <c r="AQ41" i="9"/>
  <c r="AQ40" i="9"/>
  <c r="AQ39" i="9"/>
  <c r="AQ38" i="9"/>
  <c r="AQ37" i="9"/>
  <c r="AQ36" i="9"/>
  <c r="AQ35" i="9"/>
  <c r="AQ34" i="9"/>
  <c r="AQ33" i="9"/>
  <c r="AQ32" i="9"/>
  <c r="AQ31" i="9"/>
  <c r="AQ30" i="9"/>
  <c r="AQ29" i="9"/>
  <c r="AQ28" i="9"/>
  <c r="AQ27" i="9"/>
  <c r="AQ26" i="9"/>
  <c r="AQ25" i="9"/>
  <c r="AQ24" i="9"/>
  <c r="AQ23" i="9"/>
  <c r="AQ22" i="9"/>
  <c r="AQ21" i="9"/>
  <c r="AQ20" i="9"/>
  <c r="AQ19" i="9"/>
  <c r="AQ18" i="9"/>
  <c r="AQ17" i="9"/>
  <c r="AQ16" i="9"/>
  <c r="AQ15" i="9"/>
  <c r="AQ14" i="9"/>
  <c r="AQ13" i="9"/>
  <c r="AQ12" i="9"/>
  <c r="AQ11" i="9"/>
  <c r="AQ10" i="9"/>
  <c r="AQ9" i="9"/>
  <c r="AQ8" i="9"/>
  <c r="AQ7" i="9"/>
  <c r="AQ6" i="9"/>
  <c r="AQ5" i="9"/>
  <c r="AQ4" i="9"/>
  <c r="AQ3" i="9"/>
  <c r="AP43" i="9"/>
  <c r="AP42" i="9"/>
  <c r="AP41" i="9"/>
  <c r="AP40" i="9"/>
  <c r="AP39" i="9"/>
  <c r="AP38" i="9"/>
  <c r="AP37" i="9"/>
  <c r="AP36" i="9"/>
  <c r="AP35" i="9"/>
  <c r="AP34" i="9"/>
  <c r="AP33" i="9"/>
  <c r="AP32" i="9"/>
  <c r="AP31" i="9"/>
  <c r="AP30" i="9"/>
  <c r="AP29" i="9"/>
  <c r="AP28" i="9"/>
  <c r="AP27" i="9"/>
  <c r="AP26" i="9"/>
  <c r="AP25" i="9"/>
  <c r="AP24" i="9"/>
  <c r="AP23" i="9"/>
  <c r="AP22" i="9"/>
  <c r="AP21" i="9"/>
  <c r="AP20" i="9"/>
  <c r="AP19" i="9"/>
  <c r="AP18" i="9"/>
  <c r="AP17" i="9"/>
  <c r="AP16" i="9"/>
  <c r="AP15" i="9"/>
  <c r="AP14" i="9"/>
  <c r="AP13" i="9"/>
  <c r="AP12" i="9"/>
  <c r="AP11" i="9"/>
  <c r="AP10" i="9"/>
  <c r="AP9" i="9"/>
  <c r="AP8" i="9"/>
  <c r="AP7" i="9"/>
  <c r="AP6" i="9"/>
  <c r="AP5" i="9"/>
  <c r="AP4" i="9"/>
  <c r="AP3" i="9"/>
  <c r="AE292" i="7" l="1"/>
  <c r="AD292" i="7"/>
  <c r="AC292" i="7"/>
  <c r="AB292" i="7"/>
  <c r="AA292" i="7"/>
  <c r="Z292" i="7"/>
  <c r="AE291" i="7"/>
  <c r="AD291" i="7"/>
  <c r="AC291" i="7"/>
  <c r="AB291" i="7"/>
  <c r="AA291" i="7"/>
  <c r="Z291" i="7"/>
  <c r="AE290" i="7"/>
  <c r="AD290" i="7"/>
  <c r="AC290" i="7"/>
  <c r="AB290" i="7"/>
  <c r="AA290" i="7"/>
  <c r="Z290" i="7"/>
  <c r="AE86" i="7"/>
  <c r="AD86" i="7"/>
  <c r="AC86" i="7"/>
  <c r="AB86" i="7"/>
  <c r="AA86" i="7"/>
  <c r="Z86" i="7"/>
  <c r="AE85" i="7"/>
  <c r="AD85" i="7"/>
  <c r="AC85" i="7"/>
  <c r="AB85" i="7"/>
  <c r="AA85" i="7"/>
  <c r="Z85" i="7"/>
  <c r="AE84" i="7"/>
  <c r="AD84" i="7"/>
  <c r="AC84" i="7"/>
  <c r="AB84" i="7"/>
  <c r="AA84" i="7"/>
  <c r="Z84" i="7"/>
  <c r="AE105" i="7"/>
  <c r="AD105" i="7"/>
  <c r="AC105" i="7"/>
  <c r="AB105" i="7"/>
  <c r="AA105" i="7"/>
  <c r="Z105" i="7"/>
  <c r="Z274" i="7"/>
  <c r="Z273" i="7"/>
  <c r="Z272" i="7"/>
  <c r="AC249" i="7"/>
  <c r="AB249" i="7"/>
  <c r="AA249" i="7"/>
  <c r="Z249" i="7"/>
  <c r="AC248" i="7"/>
  <c r="AB248" i="7"/>
  <c r="AA248" i="7"/>
  <c r="Z248" i="7"/>
  <c r="AA247" i="7"/>
  <c r="Z247" i="7"/>
  <c r="AE265" i="7"/>
  <c r="AD265" i="7"/>
  <c r="AC265" i="7"/>
  <c r="AB265" i="7"/>
  <c r="AA265" i="7"/>
  <c r="Z265" i="7"/>
  <c r="AE264" i="7"/>
  <c r="AD264" i="7"/>
  <c r="AC264" i="7"/>
  <c r="AB264" i="7"/>
  <c r="AA264" i="7"/>
  <c r="Z264" i="7"/>
  <c r="AC263" i="7"/>
  <c r="AB263" i="7"/>
  <c r="AA263" i="7"/>
  <c r="Z263" i="7"/>
  <c r="AC255" i="7"/>
  <c r="AB255" i="7"/>
  <c r="AA255" i="7"/>
  <c r="Z255" i="7"/>
  <c r="AE256" i="7"/>
  <c r="AD256" i="7"/>
  <c r="AC256" i="7"/>
  <c r="AB256" i="7"/>
  <c r="AA256" i="7"/>
  <c r="Z256" i="7"/>
  <c r="AE98" i="7"/>
  <c r="AD98" i="7"/>
  <c r="AC98" i="7"/>
  <c r="AB98" i="7"/>
  <c r="AA98" i="7"/>
  <c r="Z98" i="7"/>
  <c r="AE97" i="7"/>
  <c r="AD97" i="7"/>
  <c r="AC97" i="7"/>
  <c r="AB97" i="7"/>
  <c r="AA97" i="7"/>
  <c r="Z97" i="7"/>
  <c r="AE96" i="7"/>
  <c r="AD96" i="7"/>
  <c r="AC96" i="7"/>
  <c r="AB96" i="7"/>
  <c r="AA96" i="7"/>
  <c r="Z96" i="7"/>
  <c r="AE71" i="7"/>
  <c r="AD71" i="7"/>
  <c r="AC71" i="7"/>
  <c r="AB71" i="7"/>
  <c r="AA71" i="7"/>
  <c r="Z71" i="7"/>
  <c r="AE70" i="7"/>
  <c r="AD70" i="7"/>
  <c r="AC70" i="7"/>
  <c r="AB70" i="7"/>
  <c r="AA70" i="7"/>
  <c r="Z70" i="7"/>
  <c r="AE69" i="7"/>
  <c r="AD69" i="7"/>
  <c r="AC69" i="7"/>
  <c r="AB69" i="7"/>
  <c r="AA69" i="7"/>
  <c r="Z69" i="7"/>
  <c r="Z50" i="7"/>
  <c r="AE49" i="7"/>
  <c r="AD49" i="7"/>
  <c r="AC49" i="7"/>
  <c r="AB49" i="7"/>
  <c r="AA49" i="7"/>
  <c r="Z49" i="7"/>
  <c r="Z237" i="7"/>
  <c r="Z236" i="7"/>
  <c r="Z235" i="7"/>
  <c r="AE219" i="7"/>
  <c r="AD219" i="7"/>
  <c r="AC219" i="7"/>
  <c r="AB219" i="7"/>
  <c r="AA219" i="7"/>
  <c r="Z219" i="7"/>
  <c r="AC217" i="7"/>
  <c r="AB217" i="7"/>
  <c r="AA217" i="7"/>
  <c r="Z217" i="7"/>
  <c r="AC210" i="7"/>
  <c r="AB210" i="7"/>
  <c r="AA210" i="7"/>
  <c r="Z210" i="7"/>
  <c r="AC209" i="7"/>
  <c r="AB209" i="7"/>
  <c r="AA209" i="7"/>
  <c r="Z209" i="7"/>
  <c r="Z201" i="7"/>
  <c r="Z200" i="7"/>
  <c r="AE201" i="7"/>
  <c r="AD201" i="7"/>
  <c r="AC201" i="7"/>
  <c r="AB201" i="7"/>
  <c r="AA201" i="7"/>
  <c r="AD200" i="7"/>
  <c r="AC200" i="7"/>
  <c r="AB200" i="7"/>
  <c r="AA200" i="7"/>
  <c r="AE191" i="7"/>
  <c r="AD191" i="7"/>
  <c r="AC191" i="7"/>
  <c r="AB191" i="7"/>
  <c r="AA191" i="7"/>
  <c r="AE190" i="7"/>
  <c r="AD190" i="7"/>
  <c r="AC190" i="7"/>
  <c r="AB190" i="7"/>
  <c r="AA190" i="7"/>
  <c r="Z191" i="7"/>
  <c r="Z190" i="7"/>
  <c r="Z183" i="7"/>
  <c r="Z182" i="7"/>
  <c r="Z181" i="7"/>
  <c r="AE156" i="7"/>
  <c r="AD156" i="7"/>
  <c r="AC156" i="7"/>
  <c r="AB156" i="7"/>
  <c r="AA156" i="7"/>
  <c r="Z156" i="7"/>
  <c r="AE155" i="7"/>
  <c r="AD155" i="7"/>
  <c r="AC155" i="7"/>
  <c r="AB155" i="7"/>
  <c r="AA155" i="7"/>
  <c r="Z155" i="7"/>
  <c r="AE154" i="7"/>
  <c r="AD154" i="7"/>
  <c r="AC154" i="7"/>
  <c r="AB154" i="7"/>
  <c r="AA154" i="7"/>
  <c r="Z154" i="7"/>
  <c r="Z127" i="7"/>
  <c r="Z119" i="7"/>
  <c r="Z118" i="7"/>
  <c r="Z111" i="7"/>
  <c r="Z110" i="7"/>
  <c r="AC109" i="7"/>
  <c r="AB109" i="7"/>
  <c r="AA109" i="7"/>
  <c r="Z109" i="7"/>
  <c r="AD80" i="7"/>
  <c r="AC80" i="7"/>
  <c r="AB80" i="7"/>
  <c r="AA80" i="7"/>
  <c r="Z80" i="7"/>
  <c r="Z79" i="7"/>
  <c r="AC78" i="7"/>
  <c r="AB78" i="7"/>
  <c r="AA78" i="7"/>
  <c r="Z78" i="7"/>
  <c r="AE326" i="7"/>
  <c r="AD326" i="7"/>
  <c r="AC326" i="7"/>
  <c r="AB326" i="7"/>
  <c r="AA326" i="7"/>
  <c r="Z326" i="7"/>
  <c r="AE325" i="7"/>
  <c r="AD325" i="7"/>
  <c r="AC325" i="7"/>
  <c r="AB325" i="7"/>
  <c r="AA325" i="7"/>
  <c r="Z325" i="7"/>
  <c r="AE324" i="7"/>
  <c r="AD324" i="7"/>
  <c r="AC324" i="7"/>
  <c r="AB324" i="7"/>
  <c r="AA324" i="7"/>
  <c r="Z324" i="7"/>
  <c r="AE24" i="7"/>
  <c r="AD24" i="7"/>
  <c r="AC24" i="7"/>
  <c r="AB24" i="7"/>
  <c r="AA24" i="7"/>
  <c r="Z24" i="7"/>
  <c r="AE23" i="7"/>
  <c r="AD23" i="7"/>
  <c r="AC23" i="7"/>
  <c r="AB23" i="7"/>
  <c r="AA23" i="7"/>
  <c r="Z23" i="7"/>
  <c r="AE22" i="7"/>
  <c r="AD22" i="7"/>
  <c r="AC22" i="7"/>
  <c r="AB22" i="7"/>
  <c r="AA22" i="7"/>
  <c r="Z22" i="7"/>
  <c r="AE11" i="7"/>
  <c r="AD11" i="7"/>
  <c r="AC11" i="7"/>
  <c r="AB11" i="7"/>
  <c r="AA11" i="7"/>
  <c r="Z11" i="7"/>
  <c r="AE10" i="7"/>
  <c r="AD10" i="7"/>
  <c r="AC10" i="7"/>
  <c r="AB10" i="7"/>
  <c r="AA10" i="7"/>
  <c r="Z10" i="7"/>
  <c r="AE9" i="7"/>
  <c r="AD9" i="7"/>
  <c r="AC9" i="7"/>
  <c r="AB9" i="7"/>
  <c r="AA9" i="7"/>
  <c r="Z9" i="7"/>
  <c r="AE243" i="7"/>
  <c r="AD243" i="7"/>
  <c r="AC243" i="7"/>
  <c r="AB243" i="7"/>
  <c r="AA243" i="7"/>
  <c r="Z243" i="7"/>
  <c r="AE242" i="7"/>
  <c r="AD242" i="7"/>
  <c r="AC242" i="7"/>
  <c r="AB242" i="7"/>
  <c r="AA242" i="7"/>
  <c r="Z242" i="7"/>
  <c r="AE241" i="7"/>
  <c r="AD241" i="7"/>
  <c r="AC241" i="7"/>
  <c r="AB241" i="7"/>
  <c r="AA241" i="7"/>
  <c r="Z241" i="7"/>
  <c r="AE234" i="7"/>
  <c r="AD234" i="7"/>
  <c r="AC234" i="7"/>
  <c r="AB234" i="7"/>
  <c r="AA234" i="7"/>
  <c r="Z234" i="7"/>
  <c r="AE233" i="7"/>
  <c r="AD233" i="7"/>
  <c r="AC233" i="7"/>
  <c r="AB233" i="7"/>
  <c r="AA233" i="7"/>
  <c r="Z233" i="7"/>
  <c r="AE232" i="7"/>
  <c r="AD232" i="7"/>
  <c r="AC232" i="7"/>
  <c r="AB232" i="7"/>
  <c r="AA232" i="7"/>
  <c r="Z232" i="7"/>
  <c r="AC207" i="7"/>
  <c r="AB207" i="7"/>
  <c r="AA207" i="7"/>
  <c r="Z207" i="7"/>
  <c r="Z206" i="7"/>
  <c r="Z205" i="7"/>
  <c r="AC198" i="7"/>
  <c r="AB198" i="7"/>
  <c r="AA198" i="7"/>
  <c r="Z198" i="7"/>
  <c r="AC197" i="7"/>
  <c r="AB197" i="7"/>
  <c r="AA197" i="7"/>
  <c r="Z197" i="7"/>
  <c r="AC196" i="7"/>
  <c r="AB196" i="7"/>
  <c r="AA196" i="7"/>
  <c r="Z196" i="7"/>
  <c r="AE189" i="7"/>
  <c r="AD189" i="7"/>
  <c r="AC189" i="7"/>
  <c r="AB189" i="7"/>
  <c r="AA189" i="7"/>
  <c r="Z189" i="7"/>
  <c r="AE188" i="7"/>
  <c r="AD188" i="7"/>
  <c r="AC188" i="7"/>
  <c r="AB188" i="7"/>
  <c r="AA188" i="7"/>
  <c r="Z188" i="7"/>
  <c r="AE187" i="7"/>
  <c r="AD187" i="7"/>
  <c r="AC187" i="7"/>
  <c r="AB187" i="7"/>
  <c r="AA187" i="7"/>
  <c r="Z187" i="7"/>
  <c r="AE180" i="7"/>
  <c r="AD180" i="7"/>
  <c r="AC180" i="7"/>
  <c r="AB180" i="7"/>
  <c r="AA180" i="7"/>
  <c r="Z180" i="7"/>
  <c r="AE179" i="7"/>
  <c r="AD179" i="7"/>
  <c r="AC179" i="7"/>
  <c r="AB179" i="7"/>
  <c r="AA179" i="7"/>
  <c r="Z179" i="7"/>
  <c r="AE178" i="7"/>
  <c r="AD178" i="7"/>
  <c r="AC178" i="7"/>
  <c r="AB178" i="7"/>
  <c r="AA178" i="7"/>
  <c r="Z178" i="7"/>
  <c r="AE171" i="7"/>
  <c r="AD171" i="7"/>
  <c r="AC171" i="7"/>
  <c r="AB171" i="7"/>
  <c r="AA171" i="7"/>
  <c r="Z171" i="7"/>
  <c r="AE170" i="7"/>
  <c r="AD170" i="7"/>
  <c r="AC170" i="7"/>
  <c r="AB170" i="7"/>
  <c r="AA170" i="7"/>
  <c r="Z170" i="7"/>
  <c r="AE169" i="7"/>
  <c r="AD169" i="7"/>
  <c r="AC169" i="7"/>
  <c r="AB169" i="7"/>
  <c r="AA169" i="7"/>
  <c r="Z169" i="7"/>
  <c r="AE162" i="7"/>
  <c r="AD162" i="7"/>
  <c r="AC162" i="7"/>
  <c r="AB162" i="7"/>
  <c r="AA162" i="7"/>
  <c r="Z162" i="7"/>
  <c r="AE161" i="7"/>
  <c r="AD161" i="7"/>
  <c r="AC161" i="7"/>
  <c r="AB161" i="7"/>
  <c r="AA161" i="7"/>
  <c r="Z161" i="7"/>
  <c r="AE160" i="7"/>
  <c r="AD160" i="7"/>
  <c r="AC160" i="7"/>
  <c r="AB160" i="7"/>
  <c r="AA160" i="7"/>
  <c r="Z160" i="7"/>
  <c r="AE153" i="7"/>
  <c r="AD153" i="7"/>
  <c r="AC153" i="7"/>
  <c r="AB153" i="7"/>
  <c r="AA153" i="7"/>
  <c r="Z153" i="7"/>
  <c r="AE152" i="7"/>
  <c r="AD152" i="7"/>
  <c r="AC152" i="7"/>
  <c r="AB152" i="7"/>
  <c r="AA152" i="7"/>
  <c r="Z152" i="7"/>
  <c r="AE151" i="7"/>
  <c r="AD151" i="7"/>
  <c r="AC151" i="7"/>
  <c r="AB151" i="7"/>
  <c r="AA151" i="7"/>
  <c r="Z151" i="7"/>
  <c r="AE144" i="7"/>
  <c r="AD144" i="7"/>
  <c r="AC144" i="7"/>
  <c r="AB144" i="7"/>
  <c r="AA144" i="7"/>
  <c r="Z144" i="7"/>
  <c r="AE143" i="7"/>
  <c r="AD143" i="7"/>
  <c r="AC143" i="7"/>
  <c r="AB143" i="7"/>
  <c r="AA143" i="7"/>
  <c r="Z143" i="7"/>
  <c r="AE142" i="7"/>
  <c r="AD142" i="7"/>
  <c r="AC142" i="7"/>
  <c r="AB142" i="7"/>
  <c r="AA142" i="7"/>
  <c r="Z142" i="7"/>
  <c r="AE135" i="7"/>
  <c r="AD135" i="7"/>
  <c r="AC135" i="7"/>
  <c r="AB135" i="7"/>
  <c r="AA135" i="7"/>
  <c r="Z135" i="7"/>
  <c r="AE134" i="7"/>
  <c r="AD134" i="7"/>
  <c r="AC134" i="7"/>
  <c r="AB134" i="7"/>
  <c r="AA134" i="7"/>
  <c r="Z134" i="7"/>
  <c r="AE133" i="7"/>
  <c r="AD133" i="7"/>
  <c r="AC133" i="7"/>
  <c r="AB133" i="7"/>
  <c r="AA133" i="7"/>
  <c r="Z133" i="7"/>
  <c r="AE126" i="7"/>
  <c r="AD126" i="7"/>
  <c r="AC126" i="7"/>
  <c r="AB126" i="7"/>
  <c r="AA126" i="7"/>
  <c r="Z126" i="7"/>
  <c r="AE125" i="7"/>
  <c r="AD125" i="7"/>
  <c r="AC125" i="7"/>
  <c r="AB125" i="7"/>
  <c r="AA125" i="7"/>
  <c r="Z125" i="7"/>
  <c r="AE124" i="7"/>
  <c r="AD124" i="7"/>
  <c r="AC124" i="7"/>
  <c r="AB124" i="7"/>
  <c r="AA124" i="7"/>
  <c r="Z124" i="7"/>
  <c r="AE117" i="7"/>
  <c r="AD117" i="7"/>
  <c r="AC117" i="7"/>
  <c r="AB117" i="7"/>
  <c r="AA117" i="7"/>
  <c r="Z117" i="7"/>
  <c r="AE116" i="7"/>
  <c r="AD116" i="7"/>
  <c r="AC116" i="7"/>
  <c r="AB116" i="7"/>
  <c r="AA116" i="7"/>
  <c r="Z116" i="7"/>
  <c r="AE115" i="7"/>
  <c r="AD115" i="7"/>
  <c r="AC115" i="7"/>
  <c r="AB115" i="7"/>
  <c r="AA115" i="7"/>
  <c r="Z115" i="7"/>
  <c r="AE92" i="7"/>
  <c r="AD92" i="7"/>
  <c r="AC92" i="7"/>
  <c r="AB92" i="7"/>
  <c r="AA92" i="7"/>
  <c r="Z92" i="7"/>
  <c r="AE91" i="7"/>
  <c r="AD91" i="7"/>
  <c r="AC91" i="7"/>
  <c r="AB91" i="7"/>
  <c r="AA91" i="7"/>
  <c r="Z91" i="7"/>
  <c r="AE90" i="7"/>
  <c r="AD90" i="7"/>
  <c r="AC90" i="7"/>
  <c r="AB90" i="7"/>
  <c r="AA90" i="7"/>
  <c r="Z90" i="7"/>
  <c r="AE323" i="7"/>
  <c r="AD323" i="7"/>
  <c r="AC323" i="7"/>
  <c r="AB323" i="7"/>
  <c r="AA323" i="7"/>
  <c r="Z323" i="7"/>
  <c r="AE322" i="7"/>
  <c r="AD322" i="7"/>
  <c r="AC322" i="7"/>
  <c r="AB322" i="7"/>
  <c r="AA322" i="7"/>
  <c r="Z322" i="7"/>
  <c r="AE20" i="7"/>
  <c r="AD20" i="7"/>
  <c r="AC20" i="7"/>
  <c r="AB20" i="7"/>
  <c r="AA20" i="7"/>
  <c r="Z20" i="7"/>
  <c r="AE19" i="7"/>
  <c r="AD19" i="7"/>
  <c r="AC19" i="7"/>
  <c r="AB19" i="7"/>
  <c r="AA19" i="7"/>
  <c r="Z19" i="7"/>
  <c r="AE18" i="7"/>
  <c r="AD18" i="7"/>
  <c r="AC18" i="7"/>
  <c r="AB18" i="7"/>
  <c r="AA18" i="7"/>
  <c r="Z18" i="7"/>
  <c r="AE6" i="7"/>
  <c r="AD6" i="7"/>
  <c r="AC6" i="7"/>
  <c r="AB6" i="7"/>
  <c r="AA6" i="7"/>
  <c r="Z6" i="7"/>
  <c r="AE5" i="7"/>
  <c r="AD5" i="7"/>
  <c r="AC5" i="7"/>
  <c r="AB5" i="7"/>
  <c r="AA5" i="7"/>
  <c r="Z5" i="7"/>
  <c r="AE4" i="7"/>
  <c r="AD4" i="7"/>
  <c r="AC4" i="7"/>
  <c r="AB4" i="7"/>
  <c r="AA4" i="7"/>
  <c r="Z4" i="7"/>
  <c r="Z240" i="7"/>
  <c r="Z239" i="7"/>
  <c r="Z238" i="7"/>
  <c r="AE222" i="7"/>
  <c r="AD222" i="7"/>
  <c r="AC222" i="7"/>
  <c r="AB222" i="7"/>
  <c r="AA222" i="7"/>
  <c r="Z222" i="7"/>
  <c r="AE221" i="7"/>
  <c r="AD221" i="7"/>
  <c r="AC221" i="7"/>
  <c r="AB221" i="7"/>
  <c r="AA221" i="7"/>
  <c r="Z221" i="7"/>
  <c r="AE220" i="7"/>
  <c r="AD220" i="7"/>
  <c r="AC220" i="7"/>
  <c r="AB220" i="7"/>
  <c r="AA220" i="7"/>
  <c r="Z220" i="7"/>
  <c r="AE213" i="7"/>
  <c r="AD213" i="7"/>
  <c r="AC213" i="7"/>
  <c r="AB213" i="7"/>
  <c r="AA213" i="7"/>
  <c r="Z213" i="7"/>
  <c r="AE212" i="7"/>
  <c r="AD212" i="7"/>
  <c r="AC212" i="7"/>
  <c r="AB212" i="7"/>
  <c r="AA212" i="7"/>
  <c r="Z212" i="7"/>
  <c r="AE211" i="7"/>
  <c r="AD211" i="7"/>
  <c r="AC211" i="7"/>
  <c r="AB211" i="7"/>
  <c r="AA211" i="7"/>
  <c r="Z211" i="7"/>
  <c r="AE204" i="7"/>
  <c r="AD204" i="7"/>
  <c r="AC204" i="7"/>
  <c r="AB204" i="7"/>
  <c r="AA204" i="7"/>
  <c r="Z204" i="7"/>
  <c r="AE203" i="7"/>
  <c r="AD203" i="7"/>
  <c r="AC203" i="7"/>
  <c r="AB203" i="7"/>
  <c r="AA203" i="7"/>
  <c r="Z203" i="7"/>
  <c r="AE202" i="7"/>
  <c r="AD202" i="7"/>
  <c r="AC202" i="7"/>
  <c r="AB202" i="7"/>
  <c r="AA202" i="7"/>
  <c r="Z202" i="7"/>
  <c r="AE195" i="7"/>
  <c r="AD195" i="7"/>
  <c r="AC195" i="7"/>
  <c r="AB195" i="7"/>
  <c r="AA195" i="7"/>
  <c r="Z195" i="7"/>
  <c r="AE194" i="7"/>
  <c r="AD194" i="7"/>
  <c r="AC194" i="7"/>
  <c r="AB194" i="7"/>
  <c r="AA194" i="7"/>
  <c r="Z194" i="7"/>
  <c r="AE193" i="7"/>
  <c r="AD193" i="7"/>
  <c r="AC193" i="7"/>
  <c r="AB193" i="7"/>
  <c r="AA193" i="7"/>
  <c r="Z193" i="7"/>
  <c r="AC177" i="7"/>
  <c r="AB177" i="7"/>
  <c r="AA177" i="7"/>
  <c r="Z177" i="7"/>
  <c r="AE176" i="7"/>
  <c r="AD176" i="7"/>
  <c r="AC176" i="7"/>
  <c r="AB176" i="7"/>
  <c r="AA176" i="7"/>
  <c r="Z176" i="7"/>
  <c r="AE175" i="7"/>
  <c r="AD175" i="7"/>
  <c r="AC175" i="7"/>
  <c r="AB175" i="7"/>
  <c r="AA175" i="7"/>
  <c r="Z175" i="7"/>
  <c r="AE159" i="7"/>
  <c r="AD159" i="7"/>
  <c r="AC159" i="7"/>
  <c r="AB159" i="7"/>
  <c r="AA159" i="7"/>
  <c r="Z159" i="7"/>
  <c r="AE158" i="7"/>
  <c r="AD158" i="7"/>
  <c r="AC158" i="7"/>
  <c r="AB158" i="7"/>
  <c r="AA158" i="7"/>
  <c r="Z158" i="7"/>
  <c r="AE157" i="7"/>
  <c r="AD157" i="7"/>
  <c r="AC157" i="7"/>
  <c r="AB157" i="7"/>
  <c r="AA157" i="7"/>
  <c r="Z157" i="7"/>
  <c r="Z123" i="7"/>
  <c r="Z113" i="7"/>
  <c r="AE83" i="7"/>
  <c r="AD83" i="7"/>
  <c r="AC83" i="7"/>
  <c r="AB83" i="7"/>
  <c r="AA83" i="7"/>
  <c r="Z83" i="7"/>
  <c r="AC82" i="7"/>
  <c r="AB82" i="7"/>
  <c r="AA82" i="7"/>
  <c r="Z82" i="7"/>
  <c r="AC81" i="7"/>
  <c r="AB81" i="7"/>
  <c r="AA81" i="7"/>
  <c r="Z81" i="7"/>
  <c r="AC32" i="7"/>
  <c r="AB32" i="7"/>
  <c r="AA32" i="7"/>
  <c r="Z32" i="7"/>
  <c r="AC36" i="7"/>
  <c r="AB36" i="7"/>
  <c r="AA36" i="7"/>
  <c r="Z36" i="7"/>
  <c r="AC31" i="7"/>
  <c r="AB31" i="7"/>
  <c r="AA31" i="7"/>
  <c r="Z31" i="7"/>
  <c r="AC35" i="7"/>
  <c r="AB35" i="7"/>
  <c r="AA35" i="7"/>
  <c r="Z35" i="7"/>
  <c r="AC21" i="7"/>
  <c r="AB21" i="7"/>
  <c r="AA21" i="7"/>
  <c r="Z21" i="7"/>
  <c r="AC28" i="7"/>
  <c r="AB28" i="7"/>
  <c r="AA28" i="7"/>
  <c r="Z28" i="7"/>
  <c r="AC27" i="7"/>
  <c r="AB27" i="7"/>
  <c r="AA27" i="7"/>
  <c r="Z27" i="7"/>
  <c r="AC8" i="7"/>
  <c r="AB8" i="7"/>
  <c r="AA8" i="7"/>
  <c r="Z8" i="7"/>
  <c r="AC15" i="7"/>
  <c r="AB15" i="7"/>
  <c r="AA15" i="7"/>
  <c r="Z15" i="7"/>
  <c r="AC7" i="7"/>
  <c r="AB7" i="7"/>
  <c r="AA7" i="7"/>
  <c r="Z7" i="7"/>
  <c r="AC14" i="7"/>
  <c r="AB14" i="7"/>
  <c r="AA14" i="7"/>
  <c r="Z14" i="7"/>
  <c r="AC313" i="7"/>
  <c r="AB313" i="7"/>
  <c r="AA313" i="7"/>
  <c r="Z313" i="7"/>
  <c r="AC312" i="7"/>
  <c r="AB312" i="7"/>
  <c r="AA312" i="7"/>
  <c r="Z312" i="7"/>
  <c r="AC311" i="7"/>
  <c r="AB311" i="7"/>
  <c r="AA311" i="7"/>
  <c r="Z311" i="7"/>
  <c r="AE304" i="7"/>
  <c r="AD304" i="7"/>
  <c r="AC304" i="7"/>
  <c r="AB304" i="7"/>
  <c r="AA304" i="7"/>
  <c r="Z304" i="7"/>
  <c r="AE303" i="7"/>
  <c r="AD303" i="7"/>
  <c r="AC303" i="7"/>
  <c r="AB303" i="7"/>
  <c r="AA303" i="7"/>
  <c r="Z303" i="7"/>
  <c r="AE302" i="7"/>
  <c r="AD302" i="7"/>
  <c r="AC302" i="7"/>
  <c r="AB302" i="7"/>
  <c r="AA302" i="7"/>
  <c r="Z302" i="7"/>
  <c r="AE295" i="7"/>
  <c r="AD295" i="7"/>
  <c r="AC295" i="7"/>
  <c r="AB295" i="7"/>
  <c r="AA295" i="7"/>
  <c r="Z295" i="7"/>
  <c r="AE294" i="7"/>
  <c r="AD294" i="7"/>
  <c r="AC294" i="7"/>
  <c r="AB294" i="7"/>
  <c r="AA294" i="7"/>
  <c r="Z294" i="7"/>
  <c r="AE293" i="7"/>
  <c r="AD293" i="7"/>
  <c r="AC293" i="7"/>
  <c r="AB293" i="7"/>
  <c r="AA293" i="7"/>
  <c r="Z293" i="7"/>
  <c r="AC89" i="7"/>
  <c r="AB89" i="7"/>
  <c r="AA89" i="7"/>
  <c r="Z89" i="7"/>
  <c r="AC88" i="7"/>
  <c r="AB88" i="7"/>
  <c r="AA88" i="7"/>
  <c r="Z88" i="7"/>
  <c r="AE87" i="7"/>
  <c r="AD87" i="7"/>
  <c r="AC87" i="7"/>
  <c r="AB87" i="7"/>
  <c r="AA87" i="7"/>
  <c r="Z87" i="7"/>
  <c r="AE108" i="7"/>
  <c r="AD108" i="7"/>
  <c r="AC108" i="7"/>
  <c r="AB108" i="7"/>
  <c r="AA108" i="7"/>
  <c r="Z108" i="7"/>
  <c r="AE107" i="7"/>
  <c r="AD107" i="7"/>
  <c r="AC107" i="7"/>
  <c r="AB107" i="7"/>
  <c r="AA107" i="7"/>
  <c r="Z107" i="7"/>
  <c r="AE106" i="7"/>
  <c r="AD106" i="7"/>
  <c r="AC106" i="7"/>
  <c r="AB106" i="7"/>
  <c r="AA106" i="7"/>
  <c r="Z106" i="7"/>
  <c r="AE286" i="7"/>
  <c r="AD286" i="7"/>
  <c r="AC286" i="7"/>
  <c r="AB286" i="7"/>
  <c r="AA286" i="7"/>
  <c r="Z286" i="7"/>
  <c r="AE285" i="7"/>
  <c r="AD285" i="7"/>
  <c r="AC285" i="7"/>
  <c r="AB285" i="7"/>
  <c r="AA285" i="7"/>
  <c r="Z285" i="7"/>
  <c r="AE284" i="7"/>
  <c r="AD284" i="7"/>
  <c r="AC284" i="7"/>
  <c r="AB284" i="7"/>
  <c r="AA284" i="7"/>
  <c r="Z284" i="7"/>
  <c r="AE277" i="7"/>
  <c r="AD277" i="7"/>
  <c r="AC277" i="7"/>
  <c r="AB277" i="7"/>
  <c r="AA277" i="7"/>
  <c r="Z277" i="7"/>
  <c r="AE276" i="7"/>
  <c r="AD276" i="7"/>
  <c r="AC276" i="7"/>
  <c r="AB276" i="7"/>
  <c r="AA276" i="7"/>
  <c r="Z276" i="7"/>
  <c r="AE275" i="7"/>
  <c r="AD275" i="7"/>
  <c r="AC275" i="7"/>
  <c r="AB275" i="7"/>
  <c r="AA275" i="7"/>
  <c r="Z275" i="7"/>
  <c r="AC252" i="7"/>
  <c r="AB252" i="7"/>
  <c r="AA252" i="7"/>
  <c r="Z252" i="7"/>
  <c r="AC251" i="7"/>
  <c r="AB251" i="7"/>
  <c r="AA251" i="7"/>
  <c r="Z251" i="7"/>
  <c r="AC250" i="7"/>
  <c r="AB250" i="7"/>
  <c r="AA250" i="7"/>
  <c r="Z250" i="7"/>
  <c r="AE268" i="7"/>
  <c r="AD268" i="7"/>
  <c r="AC268" i="7"/>
  <c r="AB268" i="7"/>
  <c r="AA268" i="7"/>
  <c r="Z268" i="7"/>
  <c r="AE267" i="7"/>
  <c r="AD267" i="7"/>
  <c r="AC267" i="7"/>
  <c r="AB267" i="7"/>
  <c r="AA267" i="7"/>
  <c r="Z267" i="7"/>
  <c r="AE266" i="7"/>
  <c r="AD266" i="7"/>
  <c r="AC266" i="7"/>
  <c r="AB266" i="7"/>
  <c r="AA266" i="7"/>
  <c r="Z266" i="7"/>
  <c r="AE332" i="7"/>
  <c r="AD332" i="7"/>
  <c r="AC332" i="7"/>
  <c r="AB332" i="7"/>
  <c r="AA332" i="7"/>
  <c r="Z332" i="7"/>
  <c r="AE259" i="7"/>
  <c r="AD259" i="7"/>
  <c r="AC259" i="7"/>
  <c r="AB259" i="7"/>
  <c r="AA259" i="7"/>
  <c r="Z259" i="7"/>
  <c r="AE258" i="7"/>
  <c r="AD258" i="7"/>
  <c r="AC258" i="7"/>
  <c r="AB258" i="7"/>
  <c r="AA258" i="7"/>
  <c r="Z258" i="7"/>
  <c r="AE257" i="7"/>
  <c r="AD257" i="7"/>
  <c r="AC257" i="7"/>
  <c r="AB257" i="7"/>
  <c r="AA257" i="7"/>
  <c r="Z257" i="7"/>
  <c r="AA339" i="7"/>
  <c r="Z339" i="7"/>
  <c r="AC338" i="7"/>
  <c r="AB338" i="7"/>
  <c r="AA338" i="7"/>
  <c r="Z338" i="7"/>
  <c r="AB337" i="7"/>
  <c r="AA337" i="7"/>
  <c r="Z337" i="7"/>
  <c r="AE321" i="7"/>
  <c r="AD321" i="7"/>
  <c r="AC321" i="7"/>
  <c r="AB321" i="7"/>
  <c r="AA321" i="7"/>
  <c r="Z321" i="7"/>
  <c r="AB320" i="7"/>
  <c r="AA320" i="7"/>
  <c r="Z320" i="7"/>
  <c r="AE319" i="7"/>
  <c r="AD319" i="7"/>
  <c r="AC319" i="7"/>
  <c r="AB319" i="7"/>
  <c r="AA319" i="7"/>
  <c r="Z319" i="7"/>
  <c r="AE74" i="7"/>
  <c r="AD74" i="7"/>
  <c r="AC74" i="7"/>
  <c r="AB74" i="7"/>
  <c r="AA74" i="7"/>
  <c r="Z74" i="7"/>
  <c r="AE73" i="7"/>
  <c r="AD73" i="7"/>
  <c r="AC73" i="7"/>
  <c r="AB73" i="7"/>
  <c r="AA73" i="7"/>
  <c r="Z73" i="7"/>
  <c r="AE72" i="7"/>
  <c r="AD72" i="7"/>
  <c r="AC72" i="7"/>
  <c r="AB72" i="7"/>
  <c r="AA72" i="7"/>
  <c r="Z72" i="7"/>
  <c r="AE65" i="7"/>
  <c r="AD65" i="7"/>
  <c r="AC65" i="7"/>
  <c r="AB65" i="7"/>
  <c r="AA65" i="7"/>
  <c r="Z65" i="7"/>
  <c r="AE60" i="7"/>
  <c r="AD60" i="7"/>
  <c r="AC60" i="7"/>
  <c r="AB60" i="7"/>
  <c r="AA60" i="7"/>
  <c r="Z60" i="7"/>
  <c r="AE59" i="7"/>
  <c r="AD59" i="7"/>
  <c r="AC59" i="7"/>
  <c r="AB59" i="7"/>
  <c r="AA59" i="7"/>
  <c r="Z59" i="7"/>
  <c r="AE58" i="7"/>
  <c r="AD58" i="7"/>
  <c r="AC58" i="7"/>
  <c r="AB58" i="7"/>
  <c r="AA58" i="7"/>
  <c r="Z58" i="7"/>
  <c r="AE51" i="7"/>
  <c r="AD51" i="7"/>
  <c r="AC51" i="7"/>
  <c r="AB51" i="7"/>
  <c r="AA51" i="7"/>
  <c r="Z51" i="7"/>
  <c r="AE45" i="7"/>
  <c r="AD45" i="7"/>
  <c r="AC45" i="7"/>
  <c r="AB45" i="7"/>
  <c r="AA45" i="7"/>
  <c r="Z45" i="7"/>
  <c r="AE44" i="7"/>
  <c r="AD44" i="7"/>
  <c r="AC44" i="7"/>
  <c r="AB44" i="7"/>
  <c r="AA44" i="7"/>
  <c r="Z44" i="7"/>
  <c r="AE43" i="7"/>
  <c r="AD43" i="7"/>
  <c r="AC43" i="7"/>
  <c r="AB43" i="7"/>
  <c r="AA43" i="7"/>
  <c r="Z43" i="7"/>
  <c r="AC30" i="7"/>
  <c r="AB30" i="7"/>
  <c r="AA30" i="7"/>
  <c r="Z30" i="7"/>
  <c r="AC34" i="7"/>
  <c r="AB34" i="7"/>
  <c r="AA34" i="7"/>
  <c r="Z34" i="7"/>
  <c r="AC29" i="7"/>
  <c r="AB29" i="7"/>
  <c r="AA29" i="7"/>
  <c r="Z29" i="7"/>
  <c r="AC33" i="7"/>
  <c r="AB33" i="7"/>
  <c r="AA33" i="7"/>
  <c r="Z33" i="7"/>
  <c r="AC17" i="7"/>
  <c r="AB17" i="7"/>
  <c r="AA17" i="7"/>
  <c r="Z17" i="7"/>
  <c r="AC26" i="7"/>
  <c r="AB26" i="7"/>
  <c r="AA26" i="7"/>
  <c r="Z26" i="7"/>
  <c r="AC16" i="7"/>
  <c r="AB16" i="7"/>
  <c r="AA16" i="7"/>
  <c r="Z16" i="7"/>
  <c r="AC25" i="7"/>
  <c r="AB25" i="7"/>
  <c r="AA25" i="7"/>
  <c r="Z25" i="7"/>
  <c r="AC3" i="7"/>
  <c r="AB3" i="7"/>
  <c r="AA3" i="7"/>
  <c r="Z3" i="7"/>
  <c r="AC13" i="7"/>
  <c r="AB13" i="7"/>
  <c r="AA13" i="7"/>
  <c r="Z13" i="7"/>
  <c r="AC2" i="7"/>
  <c r="AB2" i="7"/>
  <c r="AA2" i="7"/>
  <c r="Z2" i="7"/>
  <c r="AC12" i="7"/>
  <c r="AB12" i="7"/>
  <c r="AA12" i="7"/>
  <c r="Z12" i="7"/>
  <c r="AC287" i="7"/>
  <c r="AB287" i="7"/>
  <c r="AA287" i="7"/>
  <c r="Z287" i="7"/>
  <c r="AC103" i="7"/>
  <c r="AB103" i="7"/>
  <c r="AA103" i="7"/>
  <c r="AA102" i="7"/>
  <c r="Z104" i="7"/>
  <c r="Z103" i="7"/>
  <c r="Z102" i="7"/>
  <c r="AA262" i="7"/>
  <c r="AA261" i="7"/>
  <c r="AA260" i="7"/>
  <c r="Z262" i="7"/>
  <c r="Z261" i="7"/>
  <c r="Z260" i="7"/>
  <c r="Z328" i="7"/>
  <c r="Z327" i="7"/>
  <c r="Z67" i="7"/>
  <c r="Z66" i="7"/>
  <c r="Z53" i="7"/>
  <c r="AC68" i="7"/>
  <c r="AB68" i="7"/>
  <c r="AA68" i="7"/>
  <c r="Z68" i="7"/>
  <c r="AQ301" i="7"/>
  <c r="AR301" i="7"/>
  <c r="AS301" i="7"/>
  <c r="AS146" i="7"/>
  <c r="AS310" i="7"/>
  <c r="AR310" i="7"/>
  <c r="AQ310" i="7"/>
  <c r="AS309" i="7"/>
  <c r="AR309" i="7"/>
  <c r="AQ309" i="7"/>
  <c r="AS308" i="7"/>
  <c r="AR308" i="7"/>
  <c r="AQ308" i="7"/>
  <c r="AS300" i="7"/>
  <c r="AR300" i="7"/>
  <c r="AQ300" i="7"/>
  <c r="AS299" i="7"/>
  <c r="AR299" i="7"/>
  <c r="AQ299" i="7"/>
  <c r="AS292" i="7"/>
  <c r="AR292" i="7"/>
  <c r="AQ292" i="7"/>
  <c r="AS291" i="7"/>
  <c r="AR291" i="7"/>
  <c r="AQ291" i="7"/>
  <c r="AS290" i="7"/>
  <c r="AR290" i="7"/>
  <c r="AQ290" i="7"/>
  <c r="AS86" i="7"/>
  <c r="AR86" i="7"/>
  <c r="AQ86" i="7"/>
  <c r="AS85" i="7"/>
  <c r="AR85" i="7"/>
  <c r="AQ85" i="7"/>
  <c r="AS84" i="7"/>
  <c r="AR84" i="7"/>
  <c r="AQ84" i="7"/>
  <c r="AS105" i="7"/>
  <c r="AR105" i="7"/>
  <c r="AQ105" i="7"/>
  <c r="AS283" i="7"/>
  <c r="AR283" i="7"/>
  <c r="AQ283" i="7"/>
  <c r="AS282" i="7"/>
  <c r="AR282" i="7"/>
  <c r="AQ282" i="7"/>
  <c r="AS281" i="7"/>
  <c r="AR281" i="7"/>
  <c r="AQ281" i="7"/>
  <c r="AS274" i="7"/>
  <c r="AR274" i="7"/>
  <c r="AQ274" i="7"/>
  <c r="AS273" i="7"/>
  <c r="AR273" i="7"/>
  <c r="AQ273" i="7"/>
  <c r="AS272" i="7"/>
  <c r="AR272" i="7"/>
  <c r="AQ272" i="7"/>
  <c r="AS249" i="7"/>
  <c r="AR249" i="7"/>
  <c r="AQ249" i="7"/>
  <c r="AS248" i="7"/>
  <c r="AR248" i="7"/>
  <c r="AQ248" i="7"/>
  <c r="AS247" i="7"/>
  <c r="AR247" i="7"/>
  <c r="AQ247" i="7"/>
  <c r="AS265" i="7"/>
  <c r="AR265" i="7"/>
  <c r="AQ265" i="7"/>
  <c r="AS264" i="7"/>
  <c r="AR264" i="7"/>
  <c r="AQ264" i="7"/>
  <c r="AS263" i="7"/>
  <c r="AR263" i="7"/>
  <c r="AQ263" i="7"/>
  <c r="AS331" i="7"/>
  <c r="AR331" i="7"/>
  <c r="AQ331" i="7"/>
  <c r="AS330" i="7"/>
  <c r="AR330" i="7"/>
  <c r="AQ330" i="7"/>
  <c r="AS329" i="7"/>
  <c r="AR329" i="7"/>
  <c r="AQ329" i="7"/>
  <c r="AS256" i="7"/>
  <c r="AR256" i="7"/>
  <c r="AQ256" i="7"/>
  <c r="AS255" i="7"/>
  <c r="AR255" i="7"/>
  <c r="AQ255" i="7"/>
  <c r="AS98" i="7"/>
  <c r="AR98" i="7"/>
  <c r="AQ98" i="7"/>
  <c r="AS97" i="7"/>
  <c r="AR97" i="7"/>
  <c r="AQ97" i="7"/>
  <c r="AS96" i="7"/>
  <c r="AR96" i="7"/>
  <c r="AQ96" i="7"/>
  <c r="AS336" i="7"/>
  <c r="AR336" i="7"/>
  <c r="AQ336" i="7"/>
  <c r="AS318" i="7"/>
  <c r="AR318" i="7"/>
  <c r="AQ318" i="7"/>
  <c r="AS317" i="7"/>
  <c r="AR317" i="7"/>
  <c r="AQ317" i="7"/>
  <c r="AS71" i="7"/>
  <c r="AR71" i="7"/>
  <c r="AQ71" i="7"/>
  <c r="AS70" i="7"/>
  <c r="AR70" i="7"/>
  <c r="AQ70" i="7"/>
  <c r="AS69" i="7"/>
  <c r="AR69" i="7"/>
  <c r="AQ69" i="7"/>
  <c r="AS64" i="7"/>
  <c r="AR64" i="7"/>
  <c r="AQ64" i="7"/>
  <c r="AS63" i="7"/>
  <c r="AR63" i="7"/>
  <c r="AQ63" i="7"/>
  <c r="AS62" i="7"/>
  <c r="AR62" i="7"/>
  <c r="AQ62" i="7"/>
  <c r="AS57" i="7"/>
  <c r="AR57" i="7"/>
  <c r="AQ57" i="7"/>
  <c r="AS56" i="7"/>
  <c r="AR56" i="7"/>
  <c r="AQ56" i="7"/>
  <c r="AS55" i="7"/>
  <c r="AR55" i="7"/>
  <c r="AQ55" i="7"/>
  <c r="AS50" i="7"/>
  <c r="AR50" i="7"/>
  <c r="AQ50" i="7"/>
  <c r="AS49" i="7"/>
  <c r="AR49" i="7"/>
  <c r="AQ49" i="7"/>
  <c r="AS48" i="7"/>
  <c r="AR48" i="7"/>
  <c r="AQ48" i="7"/>
  <c r="AS42" i="7"/>
  <c r="AR42" i="7"/>
  <c r="AQ42" i="7"/>
  <c r="AS41" i="7"/>
  <c r="AR41" i="7"/>
  <c r="AQ41" i="7"/>
  <c r="AS40" i="7"/>
  <c r="AR40" i="7"/>
  <c r="AQ40" i="7"/>
  <c r="AS237" i="7"/>
  <c r="AR237" i="7"/>
  <c r="AQ237" i="7"/>
  <c r="AS236" i="7"/>
  <c r="AR236" i="7"/>
  <c r="AQ236" i="7"/>
  <c r="AS235" i="7"/>
  <c r="AR235" i="7"/>
  <c r="AQ235" i="7"/>
  <c r="AS228" i="7"/>
  <c r="AR228" i="7"/>
  <c r="AQ228" i="7"/>
  <c r="AS227" i="7"/>
  <c r="AR227" i="7"/>
  <c r="AQ227" i="7"/>
  <c r="AS226" i="7"/>
  <c r="AR226" i="7"/>
  <c r="AQ226" i="7"/>
  <c r="AS219" i="7"/>
  <c r="AR219" i="7"/>
  <c r="AQ219" i="7"/>
  <c r="AS218" i="7"/>
  <c r="AR218" i="7"/>
  <c r="AQ218" i="7"/>
  <c r="AS217" i="7"/>
  <c r="AR217" i="7"/>
  <c r="AQ217" i="7"/>
  <c r="AS210" i="7"/>
  <c r="AR210" i="7"/>
  <c r="AQ210" i="7"/>
  <c r="AS209" i="7"/>
  <c r="AR209" i="7"/>
  <c r="AQ209" i="7"/>
  <c r="AS208" i="7"/>
  <c r="AR208" i="7"/>
  <c r="AQ208" i="7"/>
  <c r="AS201" i="7"/>
  <c r="AR201" i="7"/>
  <c r="AQ201" i="7"/>
  <c r="AS200" i="7"/>
  <c r="AR200" i="7"/>
  <c r="AQ200" i="7"/>
  <c r="AS199" i="7"/>
  <c r="AR199" i="7"/>
  <c r="AQ199" i="7"/>
  <c r="AS192" i="7"/>
  <c r="AR192" i="7"/>
  <c r="AQ192" i="7"/>
  <c r="AS191" i="7"/>
  <c r="AR191" i="7"/>
  <c r="AQ191" i="7"/>
  <c r="AS190" i="7"/>
  <c r="AR190" i="7"/>
  <c r="AQ190" i="7"/>
  <c r="AS183" i="7"/>
  <c r="AR183" i="7"/>
  <c r="AQ183" i="7"/>
  <c r="AS182" i="7"/>
  <c r="AR182" i="7"/>
  <c r="AQ182" i="7"/>
  <c r="AS181" i="7"/>
  <c r="AR181" i="7"/>
  <c r="AQ181" i="7"/>
  <c r="AS174" i="7"/>
  <c r="AR174" i="7"/>
  <c r="AQ174" i="7"/>
  <c r="AS173" i="7"/>
  <c r="AR173" i="7"/>
  <c r="AQ173" i="7"/>
  <c r="AS172" i="7"/>
  <c r="AR172" i="7"/>
  <c r="AQ172" i="7"/>
  <c r="AS165" i="7"/>
  <c r="AR165" i="7"/>
  <c r="AQ165" i="7"/>
  <c r="AS164" i="7"/>
  <c r="AR164" i="7"/>
  <c r="AQ164" i="7"/>
  <c r="AS163" i="7"/>
  <c r="AR163" i="7"/>
  <c r="AQ163" i="7"/>
  <c r="AS156" i="7"/>
  <c r="AR156" i="7"/>
  <c r="AQ156" i="7"/>
  <c r="AS155" i="7"/>
  <c r="AR155" i="7"/>
  <c r="AQ155" i="7"/>
  <c r="AS154" i="7"/>
  <c r="AR154" i="7"/>
  <c r="AQ154" i="7"/>
  <c r="AS147" i="7"/>
  <c r="AR147" i="7"/>
  <c r="AQ147" i="7"/>
  <c r="AR146" i="7"/>
  <c r="AQ146" i="7"/>
  <c r="AS145" i="7"/>
  <c r="AR145" i="7"/>
  <c r="AQ145" i="7"/>
  <c r="AS138" i="7"/>
  <c r="AR138" i="7"/>
  <c r="AQ138" i="7"/>
  <c r="AS137" i="7"/>
  <c r="AR137" i="7"/>
  <c r="AQ137" i="7"/>
  <c r="AS136" i="7"/>
  <c r="AR136" i="7"/>
  <c r="AQ136" i="7"/>
  <c r="AS129" i="7"/>
  <c r="AR129" i="7"/>
  <c r="AQ129" i="7"/>
  <c r="AS128" i="7"/>
  <c r="AR128" i="7"/>
  <c r="AQ128" i="7"/>
  <c r="AS127" i="7"/>
  <c r="AR127" i="7"/>
  <c r="AQ127" i="7"/>
  <c r="AS120" i="7"/>
  <c r="AR120" i="7"/>
  <c r="AQ120" i="7"/>
  <c r="AS119" i="7"/>
  <c r="AR119" i="7"/>
  <c r="AQ119" i="7"/>
  <c r="AS118" i="7"/>
  <c r="AR118" i="7"/>
  <c r="AQ118" i="7"/>
  <c r="AS111" i="7"/>
  <c r="AR111" i="7"/>
  <c r="AQ111" i="7"/>
  <c r="AS110" i="7"/>
  <c r="AR110" i="7"/>
  <c r="AQ110" i="7"/>
  <c r="AS109" i="7"/>
  <c r="AR109" i="7"/>
  <c r="AQ109" i="7"/>
  <c r="AS80" i="7"/>
  <c r="AR80" i="7"/>
  <c r="AQ80" i="7"/>
  <c r="AS79" i="7"/>
  <c r="AR79" i="7"/>
  <c r="AQ79" i="7"/>
  <c r="AS78" i="7"/>
  <c r="AR78" i="7"/>
  <c r="AQ78" i="7"/>
  <c r="AQ324" i="7"/>
  <c r="AR324" i="7"/>
  <c r="AS324" i="7"/>
  <c r="AS326" i="7"/>
  <c r="AR326" i="7"/>
  <c r="AQ326" i="7"/>
  <c r="AS325" i="7"/>
  <c r="AR325" i="7"/>
  <c r="AQ325" i="7"/>
  <c r="AS24" i="7"/>
  <c r="AR24" i="7"/>
  <c r="AQ24" i="7"/>
  <c r="AS23" i="7"/>
  <c r="AR23" i="7"/>
  <c r="AQ23" i="7"/>
  <c r="AS22" i="7"/>
  <c r="AR22" i="7"/>
  <c r="AQ22" i="7"/>
  <c r="AS11" i="7"/>
  <c r="AR11" i="7"/>
  <c r="AQ11" i="7"/>
  <c r="AS10" i="7"/>
  <c r="AR10" i="7"/>
  <c r="AQ10" i="7"/>
  <c r="AS9" i="7"/>
  <c r="AR9" i="7"/>
  <c r="AQ9" i="7"/>
  <c r="AS243" i="7"/>
  <c r="AR243" i="7"/>
  <c r="AQ243" i="7"/>
  <c r="AS242" i="7"/>
  <c r="AR242" i="7"/>
  <c r="AQ242" i="7"/>
  <c r="AS241" i="7"/>
  <c r="AR241" i="7"/>
  <c r="AQ241" i="7"/>
  <c r="AS234" i="7"/>
  <c r="AR234" i="7"/>
  <c r="AQ234" i="7"/>
  <c r="AS233" i="7"/>
  <c r="AR233" i="7"/>
  <c r="AQ233" i="7"/>
  <c r="AS232" i="7"/>
  <c r="AR232" i="7"/>
  <c r="AQ232" i="7"/>
  <c r="AS225" i="7"/>
  <c r="AR225" i="7"/>
  <c r="AQ225" i="7"/>
  <c r="AS224" i="7"/>
  <c r="AR224" i="7"/>
  <c r="AQ224" i="7"/>
  <c r="AS223" i="7"/>
  <c r="AR223" i="7"/>
  <c r="AQ223" i="7"/>
  <c r="AS216" i="7"/>
  <c r="AR216" i="7"/>
  <c r="AQ216" i="7"/>
  <c r="AS215" i="7"/>
  <c r="AR215" i="7"/>
  <c r="AQ215" i="7"/>
  <c r="AS214" i="7"/>
  <c r="AR214" i="7"/>
  <c r="AQ214" i="7"/>
  <c r="AS207" i="7"/>
  <c r="AR207" i="7"/>
  <c r="AQ207" i="7"/>
  <c r="AS206" i="7"/>
  <c r="AR206" i="7"/>
  <c r="AQ206" i="7"/>
  <c r="AS205" i="7"/>
  <c r="AR205" i="7"/>
  <c r="AQ205" i="7"/>
  <c r="AS198" i="7"/>
  <c r="AR198" i="7"/>
  <c r="AQ198" i="7"/>
  <c r="AS197" i="7"/>
  <c r="AR197" i="7"/>
  <c r="AQ197" i="7"/>
  <c r="AS196" i="7"/>
  <c r="AR196" i="7"/>
  <c r="AQ196" i="7"/>
  <c r="AS189" i="7"/>
  <c r="AR189" i="7"/>
  <c r="AQ189" i="7"/>
  <c r="AS188" i="7"/>
  <c r="AR188" i="7"/>
  <c r="AQ188" i="7"/>
  <c r="AS187" i="7"/>
  <c r="AR187" i="7"/>
  <c r="AQ187" i="7"/>
  <c r="AS180" i="7"/>
  <c r="AR180" i="7"/>
  <c r="AQ180" i="7"/>
  <c r="AS179" i="7"/>
  <c r="AR179" i="7"/>
  <c r="AQ179" i="7"/>
  <c r="AS178" i="7"/>
  <c r="AR178" i="7"/>
  <c r="AQ178" i="7"/>
  <c r="AS171" i="7"/>
  <c r="AR171" i="7"/>
  <c r="AQ171" i="7"/>
  <c r="AS170" i="7"/>
  <c r="AR170" i="7"/>
  <c r="AQ170" i="7"/>
  <c r="AS169" i="7"/>
  <c r="AR169" i="7"/>
  <c r="AQ169" i="7"/>
  <c r="AS162" i="7"/>
  <c r="AR162" i="7"/>
  <c r="AQ162" i="7"/>
  <c r="AS161" i="7"/>
  <c r="AR161" i="7"/>
  <c r="AQ161" i="7"/>
  <c r="AS160" i="7"/>
  <c r="AR160" i="7"/>
  <c r="AQ160" i="7"/>
  <c r="AS153" i="7"/>
  <c r="AR153" i="7"/>
  <c r="AQ153" i="7"/>
  <c r="AS152" i="7"/>
  <c r="AR152" i="7"/>
  <c r="AQ152" i="7"/>
  <c r="AS151" i="7"/>
  <c r="AR151" i="7"/>
  <c r="AQ151" i="7"/>
  <c r="AS144" i="7"/>
  <c r="AR144" i="7"/>
  <c r="AQ144" i="7"/>
  <c r="AS143" i="7"/>
  <c r="AR143" i="7"/>
  <c r="AQ143" i="7"/>
  <c r="AS142" i="7"/>
  <c r="AR142" i="7"/>
  <c r="AQ142" i="7"/>
  <c r="AS135" i="7"/>
  <c r="AR135" i="7"/>
  <c r="AQ135" i="7"/>
  <c r="AS134" i="7"/>
  <c r="AR134" i="7"/>
  <c r="AQ134" i="7"/>
  <c r="AS133" i="7"/>
  <c r="AR133" i="7"/>
  <c r="AQ133" i="7"/>
  <c r="AS126" i="7"/>
  <c r="AR126" i="7"/>
  <c r="AQ126" i="7"/>
  <c r="AS125" i="7"/>
  <c r="AR125" i="7"/>
  <c r="AQ125" i="7"/>
  <c r="AS124" i="7"/>
  <c r="AR124" i="7"/>
  <c r="AQ124" i="7"/>
  <c r="AS117" i="7"/>
  <c r="AR117" i="7"/>
  <c r="AQ117" i="7"/>
  <c r="AS116" i="7"/>
  <c r="AR116" i="7"/>
  <c r="AQ116" i="7"/>
  <c r="AS115" i="7"/>
  <c r="AR115" i="7"/>
  <c r="AQ115" i="7"/>
  <c r="AS92" i="7"/>
  <c r="AR92" i="7"/>
  <c r="AQ92" i="7"/>
  <c r="AS91" i="7"/>
  <c r="AR91" i="7"/>
  <c r="AQ91" i="7"/>
  <c r="AS90" i="7"/>
  <c r="AR90" i="7"/>
  <c r="AQ90" i="7"/>
  <c r="AS323" i="7"/>
  <c r="AR323" i="7"/>
  <c r="AQ323" i="7"/>
  <c r="AS322" i="7"/>
  <c r="AR322" i="7"/>
  <c r="AQ322" i="7"/>
  <c r="AS20" i="7"/>
  <c r="AR20" i="7"/>
  <c r="AQ20" i="7"/>
  <c r="AS19" i="7"/>
  <c r="AR19" i="7"/>
  <c r="AQ19" i="7"/>
  <c r="AS18" i="7"/>
  <c r="AR18" i="7"/>
  <c r="AQ18" i="7"/>
  <c r="AS6" i="7"/>
  <c r="AR6" i="7"/>
  <c r="AQ6" i="7"/>
  <c r="AS5" i="7"/>
  <c r="AR5" i="7"/>
  <c r="AQ5" i="7"/>
  <c r="AS4" i="7"/>
  <c r="AR4" i="7"/>
  <c r="AQ4" i="7"/>
  <c r="AS240" i="7"/>
  <c r="AR240" i="7"/>
  <c r="AQ240" i="7"/>
  <c r="AS239" i="7"/>
  <c r="AR239" i="7"/>
  <c r="AQ239" i="7"/>
  <c r="AS238" i="7"/>
  <c r="AR238" i="7"/>
  <c r="AQ238" i="7"/>
  <c r="AS231" i="7"/>
  <c r="AR231" i="7"/>
  <c r="AQ231" i="7"/>
  <c r="AS230" i="7"/>
  <c r="AR230" i="7"/>
  <c r="AQ230" i="7"/>
  <c r="AS229" i="7"/>
  <c r="AR229" i="7"/>
  <c r="AQ229" i="7"/>
  <c r="AS222" i="7"/>
  <c r="AR222" i="7"/>
  <c r="AQ222" i="7"/>
  <c r="AS221" i="7"/>
  <c r="AR221" i="7"/>
  <c r="AQ221" i="7"/>
  <c r="AS220" i="7"/>
  <c r="AR220" i="7"/>
  <c r="AQ220" i="7"/>
  <c r="AS213" i="7"/>
  <c r="AR213" i="7"/>
  <c r="AQ213" i="7"/>
  <c r="AS212" i="7"/>
  <c r="AR212" i="7"/>
  <c r="AQ212" i="7"/>
  <c r="AS211" i="7"/>
  <c r="AR211" i="7"/>
  <c r="AQ211" i="7"/>
  <c r="AS204" i="7"/>
  <c r="AR204" i="7"/>
  <c r="AQ204" i="7"/>
  <c r="AS203" i="7"/>
  <c r="AR203" i="7"/>
  <c r="AQ203" i="7"/>
  <c r="AS202" i="7"/>
  <c r="AR202" i="7"/>
  <c r="AQ202" i="7"/>
  <c r="AS195" i="7"/>
  <c r="AR195" i="7"/>
  <c r="AQ195" i="7"/>
  <c r="AS194" i="7"/>
  <c r="AR194" i="7"/>
  <c r="AQ194" i="7"/>
  <c r="AS193" i="7"/>
  <c r="AR193" i="7"/>
  <c r="AQ193" i="7"/>
  <c r="AS186" i="7"/>
  <c r="AR186" i="7"/>
  <c r="AQ186" i="7"/>
  <c r="AS185" i="7"/>
  <c r="AR185" i="7"/>
  <c r="AQ185" i="7"/>
  <c r="AS184" i="7"/>
  <c r="AR184" i="7"/>
  <c r="AQ184" i="7"/>
  <c r="AS177" i="7"/>
  <c r="AR177" i="7"/>
  <c r="AQ177" i="7"/>
  <c r="AS176" i="7"/>
  <c r="AR176" i="7"/>
  <c r="AQ176" i="7"/>
  <c r="AS175" i="7"/>
  <c r="AR175" i="7"/>
  <c r="AQ175" i="7"/>
  <c r="AS168" i="7"/>
  <c r="AR168" i="7"/>
  <c r="AQ168" i="7"/>
  <c r="AS167" i="7"/>
  <c r="AR167" i="7"/>
  <c r="AQ167" i="7"/>
  <c r="AS166" i="7"/>
  <c r="AR166" i="7"/>
  <c r="AQ166" i="7"/>
  <c r="AS159" i="7"/>
  <c r="AR159" i="7"/>
  <c r="AQ159" i="7"/>
  <c r="AS158" i="7"/>
  <c r="AR158" i="7"/>
  <c r="AQ158" i="7"/>
  <c r="AS157" i="7"/>
  <c r="AR157" i="7"/>
  <c r="AQ157" i="7"/>
  <c r="AS150" i="7"/>
  <c r="AR150" i="7"/>
  <c r="AQ150" i="7"/>
  <c r="AS149" i="7"/>
  <c r="AR149" i="7"/>
  <c r="AQ149" i="7"/>
  <c r="AS148" i="7"/>
  <c r="AR148" i="7"/>
  <c r="AQ148" i="7"/>
  <c r="AS141" i="7"/>
  <c r="AR141" i="7"/>
  <c r="AQ141" i="7"/>
  <c r="AS140" i="7"/>
  <c r="AR140" i="7"/>
  <c r="AQ140" i="7"/>
  <c r="AS139" i="7"/>
  <c r="AR139" i="7"/>
  <c r="AQ139" i="7"/>
  <c r="AS132" i="7"/>
  <c r="AR132" i="7"/>
  <c r="AQ132" i="7"/>
  <c r="AS131" i="7"/>
  <c r="AR131" i="7"/>
  <c r="AQ131" i="7"/>
  <c r="AS130" i="7"/>
  <c r="AR130" i="7"/>
  <c r="AQ130" i="7"/>
  <c r="AS123" i="7"/>
  <c r="AR123" i="7"/>
  <c r="AQ123" i="7"/>
  <c r="AS122" i="7"/>
  <c r="AR122" i="7"/>
  <c r="AQ122" i="7"/>
  <c r="AS121" i="7"/>
  <c r="AR121" i="7"/>
  <c r="AQ121" i="7"/>
  <c r="AS114" i="7"/>
  <c r="AR114" i="7"/>
  <c r="AQ114" i="7"/>
  <c r="AS113" i="7"/>
  <c r="AR113" i="7"/>
  <c r="AQ113" i="7"/>
  <c r="AS112" i="7"/>
  <c r="AR112" i="7"/>
  <c r="AQ112" i="7"/>
  <c r="AS83" i="7"/>
  <c r="AR83" i="7"/>
  <c r="AQ83" i="7"/>
  <c r="AS82" i="7"/>
  <c r="AR82" i="7"/>
  <c r="AQ82" i="7"/>
  <c r="AS81" i="7"/>
  <c r="AR81" i="7"/>
  <c r="AQ81" i="7"/>
  <c r="AQ37" i="7"/>
  <c r="AS37" i="7"/>
  <c r="AR37" i="7"/>
  <c r="AQ36" i="7"/>
  <c r="AR36" i="7"/>
  <c r="AS36" i="7"/>
  <c r="AS31" i="7"/>
  <c r="E10" i="12"/>
  <c r="E9" i="12"/>
  <c r="D9" i="12"/>
  <c r="E8" i="12"/>
  <c r="E7" i="12"/>
  <c r="E5" i="12"/>
  <c r="E3" i="12"/>
  <c r="H1" i="12"/>
  <c r="A22" i="11" l="1"/>
  <c r="E10" i="11"/>
  <c r="E9" i="11"/>
  <c r="D9" i="11"/>
  <c r="E8" i="11"/>
  <c r="E7" i="11"/>
  <c r="E5" i="11"/>
  <c r="E3" i="11"/>
  <c r="H1" i="11"/>
  <c r="H1" i="10" l="1"/>
  <c r="G3" i="10"/>
  <c r="A16" i="10" l="1"/>
  <c r="AS32" i="7" l="1"/>
  <c r="AR32" i="7"/>
  <c r="AQ32" i="7"/>
  <c r="AR31" i="7"/>
  <c r="AQ31" i="7"/>
  <c r="AS35" i="7"/>
  <c r="AR35" i="7"/>
  <c r="AQ35" i="7"/>
  <c r="AS21" i="7"/>
  <c r="AR21" i="7"/>
  <c r="AQ21" i="7"/>
  <c r="AS28" i="7"/>
  <c r="AR28" i="7"/>
  <c r="AQ28" i="7"/>
  <c r="AS27" i="7"/>
  <c r="AR27" i="7"/>
  <c r="AQ27" i="7"/>
  <c r="AS8" i="7"/>
  <c r="AR8" i="7"/>
  <c r="AQ8" i="7"/>
  <c r="AS15" i="7"/>
  <c r="AR15" i="7"/>
  <c r="AQ15" i="7"/>
  <c r="AS7" i="7"/>
  <c r="AR7" i="7"/>
  <c r="AQ7" i="7"/>
  <c r="AS14" i="7"/>
  <c r="AR14" i="7"/>
  <c r="AQ14" i="7"/>
  <c r="AS313" i="7"/>
  <c r="AR313" i="7"/>
  <c r="AQ313" i="7"/>
  <c r="AS312" i="7"/>
  <c r="AR312" i="7"/>
  <c r="AQ312" i="7"/>
  <c r="AS311" i="7"/>
  <c r="AR311" i="7"/>
  <c r="AQ311" i="7"/>
  <c r="AS304" i="7"/>
  <c r="AR304" i="7"/>
  <c r="AQ304" i="7"/>
  <c r="AS303" i="7"/>
  <c r="AR303" i="7"/>
  <c r="AQ303" i="7"/>
  <c r="AS302" i="7"/>
  <c r="AR302" i="7"/>
  <c r="AQ302" i="7"/>
  <c r="AS295" i="7"/>
  <c r="AR295" i="7"/>
  <c r="AQ295" i="7"/>
  <c r="AS294" i="7"/>
  <c r="AR294" i="7"/>
  <c r="AQ294" i="7"/>
  <c r="AS293" i="7"/>
  <c r="AR293" i="7"/>
  <c r="AQ293" i="7"/>
  <c r="AS89" i="7"/>
  <c r="AR89" i="7"/>
  <c r="AQ89" i="7"/>
  <c r="AS88" i="7"/>
  <c r="AR88" i="7"/>
  <c r="AQ88" i="7"/>
  <c r="AS87" i="7"/>
  <c r="AR87" i="7"/>
  <c r="AQ87" i="7"/>
  <c r="AS108" i="7"/>
  <c r="AR108" i="7"/>
  <c r="AQ108" i="7"/>
  <c r="AS107" i="7"/>
  <c r="AR107" i="7"/>
  <c r="AQ107" i="7"/>
  <c r="AS106" i="7"/>
  <c r="AR106" i="7"/>
  <c r="AQ106" i="7"/>
  <c r="AS286" i="7"/>
  <c r="AR286" i="7"/>
  <c r="AQ286" i="7"/>
  <c r="AS285" i="7"/>
  <c r="AR285" i="7"/>
  <c r="AQ285" i="7"/>
  <c r="AS284" i="7"/>
  <c r="AR284" i="7"/>
  <c r="AQ284" i="7"/>
  <c r="AS277" i="7"/>
  <c r="AR277" i="7"/>
  <c r="AQ277" i="7"/>
  <c r="AS276" i="7"/>
  <c r="AR276" i="7"/>
  <c r="AQ276" i="7"/>
  <c r="AS275" i="7"/>
  <c r="AR275" i="7"/>
  <c r="AQ275" i="7"/>
  <c r="AS252" i="7"/>
  <c r="AR252" i="7"/>
  <c r="AQ252" i="7"/>
  <c r="AS251" i="7"/>
  <c r="AR251" i="7"/>
  <c r="AQ251" i="7"/>
  <c r="AS250" i="7"/>
  <c r="AR250" i="7"/>
  <c r="AQ250" i="7"/>
  <c r="AS268" i="7"/>
  <c r="AR268" i="7"/>
  <c r="AQ268" i="7"/>
  <c r="AS267" i="7"/>
  <c r="AR267" i="7"/>
  <c r="AQ267" i="7"/>
  <c r="AS266" i="7"/>
  <c r="AR266" i="7"/>
  <c r="AQ266" i="7"/>
  <c r="AS332" i="7"/>
  <c r="AR332" i="7"/>
  <c r="AQ332" i="7"/>
  <c r="AS259" i="7"/>
  <c r="AR259" i="7"/>
  <c r="AQ259" i="7"/>
  <c r="AS258" i="7"/>
  <c r="AR258" i="7"/>
  <c r="AQ258" i="7"/>
  <c r="AS257" i="7"/>
  <c r="AR257" i="7"/>
  <c r="AQ257" i="7"/>
  <c r="AS101" i="7"/>
  <c r="AR101" i="7"/>
  <c r="AQ101" i="7"/>
  <c r="AS100" i="7"/>
  <c r="AR100" i="7"/>
  <c r="AQ100" i="7"/>
  <c r="AS99" i="7"/>
  <c r="AR99" i="7"/>
  <c r="AQ99" i="7"/>
  <c r="AS339" i="7"/>
  <c r="AR339" i="7"/>
  <c r="AQ339" i="7"/>
  <c r="AS338" i="7"/>
  <c r="AR338" i="7"/>
  <c r="AQ338" i="7"/>
  <c r="AS337" i="7"/>
  <c r="AR337" i="7"/>
  <c r="AQ337" i="7"/>
  <c r="AS321" i="7"/>
  <c r="AR321" i="7"/>
  <c r="AQ321" i="7"/>
  <c r="AS320" i="7"/>
  <c r="AR320" i="7"/>
  <c r="AQ320" i="7"/>
  <c r="AS319" i="7"/>
  <c r="AR319" i="7"/>
  <c r="AQ319" i="7"/>
  <c r="AS74" i="7"/>
  <c r="AR74" i="7"/>
  <c r="AQ74" i="7"/>
  <c r="AS73" i="7"/>
  <c r="AR73" i="7"/>
  <c r="AQ73" i="7"/>
  <c r="AS72" i="7"/>
  <c r="AR72" i="7"/>
  <c r="AQ72" i="7"/>
  <c r="AS65" i="7"/>
  <c r="AR65" i="7"/>
  <c r="AQ65" i="7"/>
  <c r="AS60" i="7"/>
  <c r="AR60" i="7"/>
  <c r="AQ60" i="7"/>
  <c r="AS59" i="7"/>
  <c r="AR59" i="7"/>
  <c r="AQ59" i="7"/>
  <c r="AS58" i="7"/>
  <c r="AR58" i="7"/>
  <c r="AQ58" i="7"/>
  <c r="AS51" i="7"/>
  <c r="AR51" i="7"/>
  <c r="AQ51" i="7"/>
  <c r="AS45" i="7"/>
  <c r="AR45" i="7"/>
  <c r="AQ45" i="7"/>
  <c r="AS44" i="7"/>
  <c r="AR44" i="7"/>
  <c r="AQ44" i="7"/>
  <c r="AS43" i="7"/>
  <c r="AR43" i="7"/>
  <c r="AQ43" i="7"/>
  <c r="AS30" i="7"/>
  <c r="AR30" i="7"/>
  <c r="AQ30" i="7"/>
  <c r="AS34" i="7"/>
  <c r="AR34" i="7"/>
  <c r="AQ34" i="7"/>
  <c r="AS29" i="7"/>
  <c r="AR29" i="7"/>
  <c r="AQ29" i="7"/>
  <c r="AS33" i="7"/>
  <c r="AR33" i="7"/>
  <c r="AQ33" i="7"/>
  <c r="AS17" i="7"/>
  <c r="AR17" i="7"/>
  <c r="AQ17" i="7"/>
  <c r="AS26" i="7"/>
  <c r="AR26" i="7"/>
  <c r="AQ26" i="7"/>
  <c r="AS16" i="7"/>
  <c r="AR16" i="7"/>
  <c r="AQ16" i="7"/>
  <c r="AS25" i="7"/>
  <c r="AR25" i="7"/>
  <c r="AQ25" i="7"/>
  <c r="AS3" i="7"/>
  <c r="AR3" i="7"/>
  <c r="AQ3" i="7"/>
  <c r="AS13" i="7"/>
  <c r="AR13" i="7"/>
  <c r="AQ13" i="7"/>
  <c r="AS2" i="7"/>
  <c r="AR2" i="7"/>
  <c r="AQ2" i="7"/>
  <c r="AS12" i="7"/>
  <c r="AR12" i="7"/>
  <c r="AQ12" i="7"/>
  <c r="AS307" i="7"/>
  <c r="AR307" i="7"/>
  <c r="AQ307" i="7"/>
  <c r="AS306" i="7"/>
  <c r="AR306" i="7"/>
  <c r="AQ306" i="7"/>
  <c r="AS305" i="7"/>
  <c r="AR305" i="7"/>
  <c r="AQ305" i="7"/>
  <c r="AS298" i="7"/>
  <c r="AR298" i="7"/>
  <c r="AQ298" i="7"/>
  <c r="AS297" i="7"/>
  <c r="AR297" i="7"/>
  <c r="AQ297" i="7"/>
  <c r="AS296" i="7"/>
  <c r="AR296" i="7"/>
  <c r="AQ296" i="7"/>
  <c r="AS289" i="7"/>
  <c r="AR289" i="7"/>
  <c r="AQ289" i="7"/>
  <c r="AS288" i="7"/>
  <c r="AR288" i="7"/>
  <c r="AQ288" i="7"/>
  <c r="AS287" i="7"/>
  <c r="AR287" i="7"/>
  <c r="AQ287" i="7"/>
  <c r="AS77" i="7"/>
  <c r="AR77" i="7"/>
  <c r="AQ77" i="7"/>
  <c r="AS76" i="7"/>
  <c r="AR76" i="7"/>
  <c r="AQ76" i="7"/>
  <c r="AS75" i="7"/>
  <c r="AR75" i="7"/>
  <c r="AQ75" i="7"/>
  <c r="AS104" i="7"/>
  <c r="AR104" i="7"/>
  <c r="AQ104" i="7"/>
  <c r="AS103" i="7"/>
  <c r="AR103" i="7"/>
  <c r="AQ103" i="7"/>
  <c r="AS102" i="7"/>
  <c r="AR102" i="7"/>
  <c r="AQ102" i="7"/>
  <c r="AS280" i="7"/>
  <c r="AR280" i="7"/>
  <c r="AQ280" i="7"/>
  <c r="AS279" i="7"/>
  <c r="AR279" i="7"/>
  <c r="AQ279" i="7"/>
  <c r="AS278" i="7"/>
  <c r="AR278" i="7"/>
  <c r="AQ278" i="7"/>
  <c r="AS271" i="7"/>
  <c r="AR271" i="7"/>
  <c r="AQ271" i="7"/>
  <c r="AS270" i="7"/>
  <c r="AR270" i="7"/>
  <c r="AQ270" i="7"/>
  <c r="AS269" i="7"/>
  <c r="AR269" i="7"/>
  <c r="AQ269" i="7"/>
  <c r="AS246" i="7"/>
  <c r="AR246" i="7"/>
  <c r="AQ246" i="7"/>
  <c r="AS245" i="7"/>
  <c r="AR245" i="7"/>
  <c r="AQ245" i="7"/>
  <c r="AS244" i="7"/>
  <c r="AR244" i="7"/>
  <c r="AQ244" i="7"/>
  <c r="AS262" i="7"/>
  <c r="AR262" i="7"/>
  <c r="AQ262" i="7"/>
  <c r="AS261" i="7"/>
  <c r="AR261" i="7"/>
  <c r="AQ261" i="7"/>
  <c r="AS260" i="7"/>
  <c r="AR260" i="7"/>
  <c r="AQ260" i="7"/>
  <c r="AS328" i="7"/>
  <c r="AR328" i="7"/>
  <c r="AQ328" i="7"/>
  <c r="AS327" i="7"/>
  <c r="AR327" i="7"/>
  <c r="AQ327" i="7"/>
  <c r="AS254" i="7"/>
  <c r="AR254" i="7"/>
  <c r="AQ254" i="7"/>
  <c r="AS253" i="7"/>
  <c r="AR253" i="7"/>
  <c r="AQ253" i="7"/>
  <c r="AS95" i="7"/>
  <c r="AR95" i="7"/>
  <c r="AQ95" i="7"/>
  <c r="AS94" i="7"/>
  <c r="AR94" i="7"/>
  <c r="AQ94" i="7"/>
  <c r="AS93" i="7"/>
  <c r="AR93" i="7"/>
  <c r="AQ93" i="7"/>
  <c r="AS335" i="7"/>
  <c r="AR335" i="7"/>
  <c r="AQ335" i="7"/>
  <c r="AS334" i="7"/>
  <c r="AR334" i="7"/>
  <c r="AQ334" i="7"/>
  <c r="AS333" i="7"/>
  <c r="AR333" i="7"/>
  <c r="AQ333" i="7"/>
  <c r="AS316" i="7"/>
  <c r="AR316" i="7"/>
  <c r="AQ316" i="7"/>
  <c r="AS315" i="7"/>
  <c r="AR315" i="7"/>
  <c r="AQ315" i="7"/>
  <c r="AS314" i="7"/>
  <c r="AR314" i="7"/>
  <c r="AQ314" i="7"/>
  <c r="AS68" i="7"/>
  <c r="AR68" i="7"/>
  <c r="AQ68" i="7"/>
  <c r="AS67" i="7"/>
  <c r="AR67" i="7"/>
  <c r="AQ67" i="7"/>
  <c r="AS66" i="7"/>
  <c r="AR66" i="7"/>
  <c r="AQ66" i="7"/>
  <c r="AS61" i="7"/>
  <c r="AR61" i="7"/>
  <c r="AQ61" i="7"/>
  <c r="AS54" i="7"/>
  <c r="AR54" i="7"/>
  <c r="AQ54" i="7"/>
  <c r="AS53" i="7"/>
  <c r="AR53" i="7"/>
  <c r="AQ53" i="7"/>
  <c r="AS52" i="7"/>
  <c r="AR52" i="7"/>
  <c r="AQ52" i="7"/>
  <c r="AS47" i="7"/>
  <c r="AR47" i="7"/>
  <c r="AQ47" i="7"/>
  <c r="AS46" i="7"/>
  <c r="AR46" i="7"/>
  <c r="AQ46" i="7"/>
  <c r="AS39" i="7"/>
  <c r="AR39" i="7"/>
  <c r="AQ39" i="7"/>
  <c r="AS38" i="7"/>
  <c r="AR38" i="7"/>
  <c r="AQ38" i="7"/>
  <c r="D9" i="10" l="1"/>
  <c r="E10" i="10" l="1"/>
  <c r="E9" i="10"/>
  <c r="E8" i="10"/>
  <c r="E7" i="10"/>
  <c r="E5" i="10" l="1"/>
  <c r="E3"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Erik Sacks</author>
  </authors>
  <commentList>
    <comment ref="M15" authorId="0" shapeId="0" xr:uid="{00000000-0006-0000-0100-000001000000}">
      <text>
        <r>
          <rPr>
            <b/>
            <sz val="9"/>
            <color indexed="81"/>
            <rFont val="Tahoma"/>
            <family val="2"/>
          </rPr>
          <t>Erik Sacks:</t>
        </r>
        <r>
          <rPr>
            <sz val="9"/>
            <color indexed="81"/>
            <rFont val="Tahoma"/>
            <family val="2"/>
          </rPr>
          <t xml:space="preserve">
Estimated at website:
http://www.daftlogic.com/sandbox-google-maps-find-altitude.htm</t>
        </r>
      </text>
    </comment>
    <comment ref="M33" authorId="0" shapeId="0" xr:uid="{00000000-0006-0000-0100-000002000000}">
      <text>
        <r>
          <rPr>
            <b/>
            <sz val="9"/>
            <color indexed="81"/>
            <rFont val="Tahoma"/>
            <family val="2"/>
          </rPr>
          <t>Erik Sacks:</t>
        </r>
        <r>
          <rPr>
            <sz val="9"/>
            <color indexed="81"/>
            <rFont val="Tahoma"/>
            <family val="2"/>
          </rPr>
          <t xml:space="preserve">
Estimated at website:
http://www.daftlogic.com/sandbox-google-maps-find-altitude.htm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localadmin</author>
    <author>Erik Sacks</author>
  </authors>
  <commentList>
    <comment ref="T1" authorId="0" shapeId="0" xr:uid="{00000000-0006-0000-0200-000001000000}">
      <text>
        <r>
          <rPr>
            <b/>
            <sz val="9"/>
            <color indexed="81"/>
            <rFont val="Tahoma"/>
            <family val="2"/>
          </rPr>
          <t>Author:</t>
        </r>
        <r>
          <rPr>
            <sz val="9"/>
            <color indexed="81"/>
            <rFont val="Tahoma"/>
            <family val="2"/>
          </rPr>
          <t xml:space="preserve">
Earliest date at which the ligule and/or collar of the flag leaf can be seen</t>
        </r>
      </text>
    </comment>
    <comment ref="U1" authorId="0" shapeId="0" xr:uid="{00000000-0006-0000-0200-000002000000}">
      <text>
        <r>
          <rPr>
            <b/>
            <sz val="9"/>
            <color indexed="81"/>
            <rFont val="Tahoma"/>
            <family val="2"/>
          </rPr>
          <t>Author:</t>
        </r>
        <r>
          <rPr>
            <sz val="9"/>
            <color indexed="81"/>
            <rFont val="Tahoma"/>
            <family val="2"/>
          </rPr>
          <t xml:space="preserve">
Date on which  on which  the flag leaf of the stem is fully emerged and swelling of the stem indicating the presence of the unemerged panicle can first be seen.</t>
        </r>
      </text>
    </comment>
    <comment ref="V1" authorId="0" shapeId="0" xr:uid="{00000000-0006-0000-0200-000003000000}">
      <text>
        <r>
          <rPr>
            <b/>
            <sz val="9"/>
            <color indexed="81"/>
            <rFont val="Tahoma"/>
            <family val="2"/>
          </rPr>
          <t>Author:</t>
        </r>
        <r>
          <rPr>
            <sz val="9"/>
            <color indexed="81"/>
            <rFont val="Tahoma"/>
            <family val="2"/>
          </rPr>
          <t xml:space="preserve">
Date on which 1 cm of panicle was showing on at least one stem, either above the flag leaf ligule or from a split in the side of the sheath.</t>
        </r>
      </text>
    </comment>
    <comment ref="W1" authorId="0" shapeId="0" xr:uid="{00000000-0006-0000-0200-000004000000}">
      <text>
        <r>
          <rPr>
            <b/>
            <sz val="9"/>
            <color indexed="81"/>
            <rFont val="Tahoma"/>
            <family val="2"/>
          </rPr>
          <t>Author:</t>
        </r>
        <r>
          <rPr>
            <sz val="9"/>
            <color indexed="81"/>
            <rFont val="Tahoma"/>
            <family val="2"/>
          </rPr>
          <t xml:space="preserve">
Date on which anthesis was first observed on at least one stem, either above the flag leaf ligule or from a split in the side of the sheath.</t>
        </r>
      </text>
    </comment>
    <comment ref="X1" authorId="0" shapeId="0" xr:uid="{00000000-0006-0000-0200-000005000000}">
      <text>
        <r>
          <rPr>
            <b/>
            <sz val="9"/>
            <color indexed="81"/>
            <rFont val="Tahoma"/>
            <family val="2"/>
          </rPr>
          <t>Author:</t>
        </r>
        <r>
          <rPr>
            <sz val="9"/>
            <color indexed="81"/>
            <rFont val="Tahoma"/>
            <family val="2"/>
          </rPr>
          <t xml:space="preserve">
Date on which approximately 50% of all the stems contributing to the canopy height had exerted
more than 1 cm of panicle.</t>
        </r>
      </text>
    </comment>
    <comment ref="Y1" authorId="0" shapeId="0" xr:uid="{00000000-0006-0000-0200-000006000000}">
      <text>
        <r>
          <rPr>
            <b/>
            <sz val="9"/>
            <color indexed="81"/>
            <rFont val="Tahoma"/>
            <family val="2"/>
          </rPr>
          <t>Author:</t>
        </r>
        <r>
          <rPr>
            <sz val="9"/>
            <color indexed="81"/>
            <rFont val="Tahoma"/>
            <family val="2"/>
          </rPr>
          <t xml:space="preserve">
Date on which approximately 50% of all the stems contributing to the canopy height exhibited anthesis.</t>
        </r>
      </text>
    </comment>
    <comment ref="Z1" authorId="0" shapeId="0" xr:uid="{00000000-0006-0000-0200-000007000000}">
      <text>
        <r>
          <rPr>
            <b/>
            <sz val="9"/>
            <color indexed="81"/>
            <rFont val="Tahoma"/>
            <family val="2"/>
          </rPr>
          <t>Author:</t>
        </r>
        <r>
          <rPr>
            <sz val="9"/>
            <color indexed="81"/>
            <rFont val="Tahoma"/>
            <family val="2"/>
          </rPr>
          <t xml:space="preserve">
Earliest date at which the ligule and/or collar of the flag leaf can be seen</t>
        </r>
      </text>
    </comment>
    <comment ref="AA1" authorId="0" shapeId="0" xr:uid="{00000000-0006-0000-0200-000008000000}">
      <text>
        <r>
          <rPr>
            <b/>
            <sz val="9"/>
            <color indexed="81"/>
            <rFont val="Tahoma"/>
            <family val="2"/>
          </rPr>
          <t>Author:</t>
        </r>
        <r>
          <rPr>
            <sz val="9"/>
            <color indexed="81"/>
            <rFont val="Tahoma"/>
            <family val="2"/>
          </rPr>
          <t xml:space="preserve">
Date on which  on which  the flag leaf of the stem is fully emerged and swelling of the stem indicating the presence of the unemerged panicle can first be seen.</t>
        </r>
      </text>
    </comment>
    <comment ref="AB1" authorId="0" shapeId="0" xr:uid="{00000000-0006-0000-0200-000009000000}">
      <text>
        <r>
          <rPr>
            <b/>
            <sz val="9"/>
            <color indexed="81"/>
            <rFont val="Tahoma"/>
            <family val="2"/>
          </rPr>
          <t>Author:</t>
        </r>
        <r>
          <rPr>
            <sz val="9"/>
            <color indexed="81"/>
            <rFont val="Tahoma"/>
            <family val="2"/>
          </rPr>
          <t xml:space="preserve">
Date on which 1 cm of panicle was showing on at least one stem, either above the flag leaf ligule or from a split in the side of the sheath.</t>
        </r>
      </text>
    </comment>
    <comment ref="AC1" authorId="0" shapeId="0" xr:uid="{00000000-0006-0000-0200-00000A000000}">
      <text>
        <r>
          <rPr>
            <b/>
            <sz val="9"/>
            <color indexed="81"/>
            <rFont val="Tahoma"/>
            <family val="2"/>
          </rPr>
          <t>Author:</t>
        </r>
        <r>
          <rPr>
            <sz val="9"/>
            <color indexed="81"/>
            <rFont val="Tahoma"/>
            <family val="2"/>
          </rPr>
          <t xml:space="preserve">
Date on which anthesis was first observed on at least one stem, either above the flag leaf ligule or from a split in the side of the sheath.</t>
        </r>
      </text>
    </comment>
    <comment ref="AD1" authorId="0" shapeId="0" xr:uid="{00000000-0006-0000-0200-00000B000000}">
      <text>
        <r>
          <rPr>
            <b/>
            <sz val="9"/>
            <color indexed="81"/>
            <rFont val="Tahoma"/>
            <family val="2"/>
          </rPr>
          <t>Author:</t>
        </r>
        <r>
          <rPr>
            <sz val="9"/>
            <color indexed="81"/>
            <rFont val="Tahoma"/>
            <family val="2"/>
          </rPr>
          <t xml:space="preserve">
Date on which approximately 50% of all the stems contributing to the canopy height had exerted
more than 1 cm of panicle.</t>
        </r>
      </text>
    </comment>
    <comment ref="AE1" authorId="0" shapeId="0" xr:uid="{00000000-0006-0000-0200-00000C000000}">
      <text>
        <r>
          <rPr>
            <b/>
            <sz val="9"/>
            <color indexed="81"/>
            <rFont val="Tahoma"/>
            <family val="2"/>
          </rPr>
          <t>Author:</t>
        </r>
        <r>
          <rPr>
            <sz val="9"/>
            <color indexed="81"/>
            <rFont val="Tahoma"/>
            <family val="2"/>
          </rPr>
          <t xml:space="preserve">
Date on which approximately 50% of all the stems contributing to the canopy height exhibited anthesis.</t>
        </r>
      </text>
    </comment>
    <comment ref="AH1" authorId="1" shapeId="0" xr:uid="{00000000-0006-0000-0200-00000D000000}">
      <text>
        <r>
          <rPr>
            <b/>
            <sz val="9"/>
            <color indexed="81"/>
            <rFont val="Tahoma"/>
            <family val="2"/>
          </rPr>
          <t>localadmin:</t>
        </r>
        <r>
          <rPr>
            <sz val="9"/>
            <color indexed="81"/>
            <rFont val="Tahoma"/>
            <family val="2"/>
          </rPr>
          <t xml:space="preserve">
Measured in (cm) from base to tip of longest leaf.</t>
        </r>
      </text>
    </comment>
    <comment ref="AI1" authorId="2" shapeId="0" xr:uid="{00000000-0006-0000-0200-00000E000000}">
      <text>
        <r>
          <rPr>
            <b/>
            <sz val="9"/>
            <color indexed="81"/>
            <rFont val="Tahoma"/>
            <family val="2"/>
          </rPr>
          <t>Measure from base of stem to topmost collar regeion (youngest fully emerged leaf).</t>
        </r>
        <r>
          <rPr>
            <sz val="9"/>
            <color indexed="81"/>
            <rFont val="Tahoma"/>
            <family val="2"/>
          </rPr>
          <t xml:space="preserve">
</t>
        </r>
      </text>
    </comment>
    <comment ref="AK1" authorId="1" shapeId="0" xr:uid="{00000000-0006-0000-0200-00000F000000}">
      <text>
        <r>
          <rPr>
            <b/>
            <sz val="9"/>
            <color indexed="81"/>
            <rFont val="Tahoma"/>
            <family val="2"/>
          </rPr>
          <t>localadmin:</t>
        </r>
        <r>
          <rPr>
            <sz val="9"/>
            <color indexed="81"/>
            <rFont val="Tahoma"/>
            <family val="2"/>
          </rPr>
          <t xml:space="preserve">
Measured in (cm) from base to tip of longest leaf.</t>
        </r>
      </text>
    </comment>
    <comment ref="AL1" authorId="2" shapeId="0" xr:uid="{00000000-0006-0000-0200-000010000000}">
      <text>
        <r>
          <rPr>
            <b/>
            <sz val="9"/>
            <color indexed="81"/>
            <rFont val="Tahoma"/>
            <family val="2"/>
          </rPr>
          <t>Measure from base of stem to topmost collar regeion (youngest fully emerged leaf).</t>
        </r>
        <r>
          <rPr>
            <sz val="9"/>
            <color indexed="81"/>
            <rFont val="Tahoma"/>
            <family val="2"/>
          </rPr>
          <t xml:space="preserve">
</t>
        </r>
      </text>
    </comment>
    <comment ref="AN1" authorId="1" shapeId="0" xr:uid="{00000000-0006-0000-0200-000011000000}">
      <text>
        <r>
          <rPr>
            <b/>
            <sz val="9"/>
            <color indexed="81"/>
            <rFont val="Tahoma"/>
            <family val="2"/>
          </rPr>
          <t>localadmin:</t>
        </r>
        <r>
          <rPr>
            <sz val="9"/>
            <color indexed="81"/>
            <rFont val="Tahoma"/>
            <family val="2"/>
          </rPr>
          <t xml:space="preserve">
Measured in (cm) from base to tip of longest leaf.</t>
        </r>
      </text>
    </comment>
    <comment ref="AO1" authorId="2" shapeId="0" xr:uid="{00000000-0006-0000-0200-000012000000}">
      <text>
        <r>
          <rPr>
            <b/>
            <sz val="9"/>
            <color indexed="81"/>
            <rFont val="Tahoma"/>
            <family val="2"/>
          </rPr>
          <t>Measure from base of stem to topmost collar regeion (youngest fully emerged leaf).</t>
        </r>
        <r>
          <rPr>
            <sz val="9"/>
            <color indexed="81"/>
            <rFont val="Tahoma"/>
            <family val="2"/>
          </rPr>
          <t xml:space="preserve">
</t>
        </r>
      </text>
    </comment>
    <comment ref="AG2" authorId="1" shapeId="0" xr:uid="{00000000-0006-0000-0200-000013000000}">
      <text>
        <r>
          <rPr>
            <b/>
            <sz val="9"/>
            <color indexed="81"/>
            <rFont val="Tahoma"/>
            <family val="2"/>
          </rPr>
          <t>localadmin:</t>
        </r>
        <r>
          <rPr>
            <sz val="9"/>
            <color indexed="81"/>
            <rFont val="Tahoma"/>
            <family val="2"/>
          </rPr>
          <t xml:space="preserve">
Only flowers evident. Seed present.</t>
        </r>
      </text>
    </comment>
    <comment ref="AG3" authorId="1" shapeId="0" xr:uid="{00000000-0006-0000-0200-000014000000}">
      <text>
        <r>
          <rPr>
            <b/>
            <sz val="9"/>
            <color indexed="81"/>
            <rFont val="Tahoma"/>
            <family val="2"/>
          </rPr>
          <t>localadmin:</t>
        </r>
        <r>
          <rPr>
            <sz val="9"/>
            <color indexed="81"/>
            <rFont val="Tahoma"/>
            <family val="2"/>
          </rPr>
          <t xml:space="preserve">
Only flowers evident. Seed present.</t>
        </r>
      </text>
    </comment>
    <comment ref="AG7" authorId="1" shapeId="0" xr:uid="{00000000-0006-0000-0200-000015000000}">
      <text>
        <r>
          <rPr>
            <b/>
            <sz val="9"/>
            <color indexed="81"/>
            <rFont val="Tahoma"/>
            <family val="2"/>
          </rPr>
          <t>localadmin:</t>
        </r>
        <r>
          <rPr>
            <sz val="9"/>
            <color indexed="81"/>
            <rFont val="Tahoma"/>
            <family val="2"/>
          </rPr>
          <t xml:space="preserve">
Only flowers evident. Seed present.</t>
        </r>
      </text>
    </comment>
    <comment ref="AG8" authorId="1" shapeId="0" xr:uid="{00000000-0006-0000-0200-000016000000}">
      <text>
        <r>
          <rPr>
            <b/>
            <sz val="9"/>
            <color indexed="81"/>
            <rFont val="Tahoma"/>
            <family val="2"/>
          </rPr>
          <t>localadmin:</t>
        </r>
        <r>
          <rPr>
            <sz val="9"/>
            <color indexed="81"/>
            <rFont val="Tahoma"/>
            <family val="2"/>
          </rPr>
          <t xml:space="preserve">
Only flowers evident. Seed present.</t>
        </r>
      </text>
    </comment>
    <comment ref="AG12" authorId="1" shapeId="0" xr:uid="{00000000-0006-0000-0200-000017000000}">
      <text>
        <r>
          <rPr>
            <b/>
            <sz val="9"/>
            <color indexed="81"/>
            <rFont val="Tahoma"/>
            <family val="2"/>
          </rPr>
          <t>localadmin:</t>
        </r>
        <r>
          <rPr>
            <sz val="9"/>
            <color indexed="81"/>
            <rFont val="Tahoma"/>
            <family val="2"/>
          </rPr>
          <t xml:space="preserve">
Only flowers evident. Seed present.</t>
        </r>
      </text>
    </comment>
    <comment ref="AG13" authorId="1" shapeId="0" xr:uid="{00000000-0006-0000-0200-000018000000}">
      <text>
        <r>
          <rPr>
            <b/>
            <sz val="9"/>
            <color indexed="81"/>
            <rFont val="Tahoma"/>
            <family val="2"/>
          </rPr>
          <t>localadmin:
Seed present.</t>
        </r>
      </text>
    </comment>
    <comment ref="AG14" authorId="1" shapeId="0" xr:uid="{00000000-0006-0000-0200-000019000000}">
      <text>
        <r>
          <rPr>
            <b/>
            <sz val="9"/>
            <color indexed="81"/>
            <rFont val="Tahoma"/>
            <family val="2"/>
          </rPr>
          <t>localadmin:</t>
        </r>
        <r>
          <rPr>
            <sz val="9"/>
            <color indexed="81"/>
            <rFont val="Tahoma"/>
            <family val="2"/>
          </rPr>
          <t xml:space="preserve">
Only flowers evident. Seed present.</t>
        </r>
      </text>
    </comment>
    <comment ref="AG16" authorId="1" shapeId="0" xr:uid="{00000000-0006-0000-0200-00001A000000}">
      <text>
        <r>
          <rPr>
            <b/>
            <sz val="9"/>
            <color indexed="81"/>
            <rFont val="Tahoma"/>
            <family val="2"/>
          </rPr>
          <t>localadmin:</t>
        </r>
        <r>
          <rPr>
            <sz val="9"/>
            <color indexed="81"/>
            <rFont val="Tahoma"/>
            <family val="2"/>
          </rPr>
          <t xml:space="preserve">
Only flowers evident. Seed present.</t>
        </r>
      </text>
    </comment>
    <comment ref="AG17" authorId="1" shapeId="0" xr:uid="{00000000-0006-0000-0200-00001B000000}">
      <text>
        <r>
          <rPr>
            <b/>
            <sz val="9"/>
            <color indexed="81"/>
            <rFont val="Tahoma"/>
            <family val="2"/>
          </rPr>
          <t>localadmin:</t>
        </r>
        <r>
          <rPr>
            <sz val="9"/>
            <color indexed="81"/>
            <rFont val="Tahoma"/>
            <family val="2"/>
          </rPr>
          <t xml:space="preserve">
Only flowers evident. Seed present.</t>
        </r>
      </text>
    </comment>
    <comment ref="AG21" authorId="1" shapeId="0" xr:uid="{00000000-0006-0000-0200-00001C000000}">
      <text>
        <r>
          <rPr>
            <b/>
            <sz val="9"/>
            <color indexed="81"/>
            <rFont val="Tahoma"/>
            <family val="2"/>
          </rPr>
          <t>localadmin:</t>
        </r>
        <r>
          <rPr>
            <sz val="9"/>
            <color indexed="81"/>
            <rFont val="Tahoma"/>
            <family val="2"/>
          </rPr>
          <t xml:space="preserve">
Only flowers evident. Seed present.</t>
        </r>
      </text>
    </comment>
    <comment ref="AG26" authorId="1" shapeId="0" xr:uid="{00000000-0006-0000-0200-00001D000000}">
      <text>
        <r>
          <rPr>
            <b/>
            <sz val="9"/>
            <color indexed="81"/>
            <rFont val="Tahoma"/>
            <family val="2"/>
          </rPr>
          <t>localadmin:</t>
        </r>
        <r>
          <rPr>
            <sz val="9"/>
            <color indexed="81"/>
            <rFont val="Tahoma"/>
            <family val="2"/>
          </rPr>
          <t xml:space="preserve">
Only flowers evident. Seed present.</t>
        </r>
      </text>
    </comment>
    <comment ref="AG27" authorId="1" shapeId="0" xr:uid="{00000000-0006-0000-0200-00001E000000}">
      <text>
        <r>
          <rPr>
            <b/>
            <sz val="9"/>
            <color indexed="81"/>
            <rFont val="Tahoma"/>
            <family val="2"/>
          </rPr>
          <t>localadmin:</t>
        </r>
        <r>
          <rPr>
            <sz val="9"/>
            <color indexed="81"/>
            <rFont val="Tahoma"/>
            <family val="2"/>
          </rPr>
          <t xml:space="preserve">
Only flowers evident. Seed present.</t>
        </r>
      </text>
    </comment>
    <comment ref="AG28" authorId="1" shapeId="0" xr:uid="{00000000-0006-0000-0200-00001F000000}">
      <text>
        <r>
          <rPr>
            <b/>
            <sz val="9"/>
            <color indexed="81"/>
            <rFont val="Tahoma"/>
            <family val="2"/>
          </rPr>
          <t>localadmin:</t>
        </r>
        <r>
          <rPr>
            <sz val="9"/>
            <color indexed="81"/>
            <rFont val="Tahoma"/>
            <family val="2"/>
          </rPr>
          <t xml:space="preserve">
Only flowers evident. Seed present.</t>
        </r>
      </text>
    </comment>
    <comment ref="AG29" authorId="1" shapeId="0" xr:uid="{00000000-0006-0000-0200-000020000000}">
      <text>
        <r>
          <rPr>
            <b/>
            <sz val="9"/>
            <color indexed="81"/>
            <rFont val="Tahoma"/>
            <family val="2"/>
          </rPr>
          <t>localadmin:</t>
        </r>
        <r>
          <rPr>
            <sz val="9"/>
            <color indexed="81"/>
            <rFont val="Tahoma"/>
            <family val="2"/>
          </rPr>
          <t xml:space="preserve">
Only flowers evident. Seed present.</t>
        </r>
      </text>
    </comment>
    <comment ref="AG30" authorId="1" shapeId="0" xr:uid="{00000000-0006-0000-0200-000021000000}">
      <text>
        <r>
          <rPr>
            <b/>
            <sz val="9"/>
            <color indexed="81"/>
            <rFont val="Tahoma"/>
            <family val="2"/>
          </rPr>
          <t>localadmin:</t>
        </r>
        <r>
          <rPr>
            <sz val="9"/>
            <color indexed="81"/>
            <rFont val="Tahoma"/>
            <family val="2"/>
          </rPr>
          <t xml:space="preserve">
Only flowers evident. Seed present.</t>
        </r>
      </text>
    </comment>
    <comment ref="AG31" authorId="1" shapeId="0" xr:uid="{00000000-0006-0000-0200-000022000000}">
      <text>
        <r>
          <rPr>
            <b/>
            <sz val="9"/>
            <color indexed="81"/>
            <rFont val="Tahoma"/>
            <family val="2"/>
          </rPr>
          <t>localadmin:</t>
        </r>
        <r>
          <rPr>
            <sz val="9"/>
            <color indexed="81"/>
            <rFont val="Tahoma"/>
            <family val="2"/>
          </rPr>
          <t xml:space="preserve">
Only flowers evident. Seed present.</t>
        </r>
      </text>
    </comment>
    <comment ref="AG32" authorId="1" shapeId="0" xr:uid="{00000000-0006-0000-0200-000023000000}">
      <text>
        <r>
          <rPr>
            <b/>
            <sz val="9"/>
            <color indexed="81"/>
            <rFont val="Tahoma"/>
            <family val="2"/>
          </rPr>
          <t>localadmin:</t>
        </r>
        <r>
          <rPr>
            <sz val="9"/>
            <color indexed="81"/>
            <rFont val="Tahoma"/>
            <family val="2"/>
          </rPr>
          <t xml:space="preserve">
Only flowers evident. Seed present.</t>
        </r>
      </text>
    </comment>
    <comment ref="AG33" authorId="1" shapeId="0" xr:uid="{00000000-0006-0000-0200-000024000000}">
      <text>
        <r>
          <rPr>
            <b/>
            <sz val="9"/>
            <color indexed="81"/>
            <rFont val="Tahoma"/>
            <family val="2"/>
          </rPr>
          <t>localadmin:</t>
        </r>
        <r>
          <rPr>
            <sz val="9"/>
            <color indexed="81"/>
            <rFont val="Tahoma"/>
            <family val="2"/>
          </rPr>
          <t xml:space="preserve">
Seed present.</t>
        </r>
      </text>
    </comment>
    <comment ref="AG34" authorId="1" shapeId="0" xr:uid="{00000000-0006-0000-0200-000025000000}">
      <text>
        <r>
          <rPr>
            <b/>
            <sz val="9"/>
            <color indexed="81"/>
            <rFont val="Tahoma"/>
            <family val="2"/>
          </rPr>
          <t>localadmin:</t>
        </r>
        <r>
          <rPr>
            <sz val="9"/>
            <color indexed="81"/>
            <rFont val="Tahoma"/>
            <family val="2"/>
          </rPr>
          <t xml:space="preserve">
Only flowers evident. Seed present.</t>
        </r>
      </text>
    </comment>
    <comment ref="AG35" authorId="1" shapeId="0" xr:uid="{00000000-0006-0000-0200-000026000000}">
      <text>
        <r>
          <rPr>
            <b/>
            <sz val="9"/>
            <color indexed="81"/>
            <rFont val="Tahoma"/>
            <family val="2"/>
          </rPr>
          <t>localadmin:</t>
        </r>
        <r>
          <rPr>
            <sz val="9"/>
            <color indexed="81"/>
            <rFont val="Tahoma"/>
            <family val="2"/>
          </rPr>
          <t xml:space="preserve">
Only flowers evident. Seed present.</t>
        </r>
      </text>
    </comment>
    <comment ref="AG36" authorId="1" shapeId="0" xr:uid="{00000000-0006-0000-0200-000027000000}">
      <text>
        <r>
          <rPr>
            <b/>
            <sz val="9"/>
            <color indexed="81"/>
            <rFont val="Tahoma"/>
            <family val="2"/>
          </rPr>
          <t>localadmin:</t>
        </r>
        <r>
          <rPr>
            <sz val="9"/>
            <color indexed="81"/>
            <rFont val="Tahoma"/>
            <family val="2"/>
          </rPr>
          <t xml:space="preserve">
Only flowers evident. Seed present.</t>
        </r>
      </text>
    </comment>
    <comment ref="AG43" authorId="1" shapeId="0" xr:uid="{00000000-0006-0000-0200-000028000000}">
      <text>
        <r>
          <rPr>
            <b/>
            <sz val="9"/>
            <color indexed="81"/>
            <rFont val="Tahoma"/>
            <family val="2"/>
          </rPr>
          <t>localadmin:</t>
        </r>
        <r>
          <rPr>
            <sz val="9"/>
            <color indexed="81"/>
            <rFont val="Tahoma"/>
            <family val="2"/>
          </rPr>
          <t xml:space="preserve">
Only flowers evident.</t>
        </r>
      </text>
    </comment>
    <comment ref="AG44" authorId="1" shapeId="0" xr:uid="{00000000-0006-0000-0200-000029000000}">
      <text>
        <r>
          <rPr>
            <b/>
            <sz val="9"/>
            <color indexed="81"/>
            <rFont val="Tahoma"/>
            <family val="2"/>
          </rPr>
          <t>localadmin:</t>
        </r>
        <r>
          <rPr>
            <sz val="9"/>
            <color indexed="81"/>
            <rFont val="Tahoma"/>
            <family val="2"/>
          </rPr>
          <t xml:space="preserve">
Only flowers evident.</t>
        </r>
      </text>
    </comment>
    <comment ref="AG45" authorId="1" shapeId="0" xr:uid="{00000000-0006-0000-0200-00002A000000}">
      <text>
        <r>
          <rPr>
            <b/>
            <sz val="9"/>
            <color indexed="81"/>
            <rFont val="Tahoma"/>
            <family val="2"/>
          </rPr>
          <t>localadmin:</t>
        </r>
        <r>
          <rPr>
            <sz val="9"/>
            <color indexed="81"/>
            <rFont val="Tahoma"/>
            <family val="2"/>
          </rPr>
          <t xml:space="preserve">
Only flowers evident.</t>
        </r>
      </text>
    </comment>
    <comment ref="AH50" authorId="1" shapeId="0" xr:uid="{00000000-0006-0000-0200-00002B000000}">
      <text>
        <r>
          <rPr>
            <b/>
            <sz val="9"/>
            <color indexed="81"/>
            <rFont val="Tahoma"/>
            <family val="2"/>
          </rPr>
          <t>localadmin:</t>
        </r>
        <r>
          <rPr>
            <sz val="9"/>
            <color indexed="81"/>
            <rFont val="Tahoma"/>
            <family val="2"/>
          </rPr>
          <t xml:space="preserve">
This reproductive stem was shroter than many non-reproductive stems.</t>
        </r>
      </text>
    </comment>
    <comment ref="AG51" authorId="1" shapeId="0" xr:uid="{00000000-0006-0000-0200-00002C000000}">
      <text>
        <r>
          <rPr>
            <b/>
            <sz val="9"/>
            <color indexed="81"/>
            <rFont val="Tahoma"/>
            <family val="2"/>
          </rPr>
          <t>localadmin:</t>
        </r>
        <r>
          <rPr>
            <sz val="9"/>
            <color indexed="81"/>
            <rFont val="Tahoma"/>
            <family val="2"/>
          </rPr>
          <t xml:space="preserve">
7 flowers, 1 flagging.</t>
        </r>
      </text>
    </comment>
    <comment ref="AG58" authorId="1" shapeId="0" xr:uid="{00000000-0006-0000-0200-00002D000000}">
      <text>
        <r>
          <rPr>
            <b/>
            <sz val="9"/>
            <color indexed="81"/>
            <rFont val="Tahoma"/>
            <family val="2"/>
          </rPr>
          <t>localadmin:</t>
        </r>
        <r>
          <rPr>
            <sz val="9"/>
            <color indexed="81"/>
            <rFont val="Tahoma"/>
            <family val="2"/>
          </rPr>
          <t xml:space="preserve">
Only flowers evident.</t>
        </r>
      </text>
    </comment>
    <comment ref="AG59" authorId="1" shapeId="0" xr:uid="{00000000-0006-0000-0200-00002E000000}">
      <text>
        <r>
          <rPr>
            <b/>
            <sz val="9"/>
            <color indexed="81"/>
            <rFont val="Tahoma"/>
            <family val="2"/>
          </rPr>
          <t>localadmin:</t>
        </r>
        <r>
          <rPr>
            <sz val="9"/>
            <color indexed="81"/>
            <rFont val="Tahoma"/>
            <family val="2"/>
          </rPr>
          <t xml:space="preserve">
Only flowers evident.</t>
        </r>
      </text>
    </comment>
    <comment ref="AG60" authorId="1" shapeId="0" xr:uid="{00000000-0006-0000-0200-00002F000000}">
      <text>
        <r>
          <rPr>
            <b/>
            <sz val="9"/>
            <color indexed="81"/>
            <rFont val="Tahoma"/>
            <family val="2"/>
          </rPr>
          <t>localadmin:</t>
        </r>
        <r>
          <rPr>
            <sz val="9"/>
            <color indexed="81"/>
            <rFont val="Tahoma"/>
            <family val="2"/>
          </rPr>
          <t xml:space="preserve">
Only flowers evident.</t>
        </r>
      </text>
    </comment>
    <comment ref="AG65" authorId="1" shapeId="0" xr:uid="{00000000-0006-0000-0200-000030000000}">
      <text>
        <r>
          <rPr>
            <b/>
            <sz val="9"/>
            <color indexed="81"/>
            <rFont val="Tahoma"/>
            <family val="2"/>
          </rPr>
          <t>localadmin:</t>
        </r>
        <r>
          <rPr>
            <sz val="9"/>
            <color indexed="81"/>
            <rFont val="Tahoma"/>
            <family val="2"/>
          </rPr>
          <t xml:space="preserve">
12 flowers, 2 flagging.</t>
        </r>
      </text>
    </comment>
    <comment ref="AG68" authorId="1" shapeId="0" xr:uid="{00000000-0006-0000-0200-000031000000}">
      <text>
        <r>
          <rPr>
            <b/>
            <sz val="9"/>
            <color indexed="81"/>
            <rFont val="Tahoma"/>
            <family val="2"/>
          </rPr>
          <t>localadmin:</t>
        </r>
        <r>
          <rPr>
            <sz val="9"/>
            <color indexed="81"/>
            <rFont val="Tahoma"/>
            <family val="2"/>
          </rPr>
          <t xml:space="preserve">
Both were flowers.
</t>
        </r>
      </text>
    </comment>
    <comment ref="AN69" authorId="1" shapeId="0" xr:uid="{00000000-0006-0000-0200-000032000000}">
      <text>
        <r>
          <rPr>
            <b/>
            <sz val="9"/>
            <color indexed="81"/>
            <rFont val="Tahoma"/>
            <family val="2"/>
          </rPr>
          <t>localadmin:</t>
        </r>
        <r>
          <rPr>
            <sz val="9"/>
            <color indexed="81"/>
            <rFont val="Tahoma"/>
            <family val="2"/>
          </rPr>
          <t xml:space="preserve">
This non-reproductive stem is typical of the non-reproductive stems that are taller than the reproductive stems.</t>
        </r>
      </text>
    </comment>
    <comment ref="AH70" authorId="1" shapeId="0" xr:uid="{00000000-0006-0000-0200-000033000000}">
      <text>
        <r>
          <rPr>
            <b/>
            <sz val="9"/>
            <color indexed="81"/>
            <rFont val="Tahoma"/>
            <family val="2"/>
          </rPr>
          <t>localadmin:</t>
        </r>
        <r>
          <rPr>
            <sz val="9"/>
            <color indexed="81"/>
            <rFont val="Tahoma"/>
            <family val="2"/>
          </rPr>
          <t xml:space="preserve">
This reproductive stem was shorter than many non-reproductive stems.</t>
        </r>
      </text>
    </comment>
    <comment ref="AK70" authorId="1" shapeId="0" xr:uid="{00000000-0006-0000-0200-000034000000}">
      <text>
        <r>
          <rPr>
            <b/>
            <sz val="9"/>
            <color indexed="81"/>
            <rFont val="Tahoma"/>
            <family val="2"/>
          </rPr>
          <t>localadmin:</t>
        </r>
        <r>
          <rPr>
            <sz val="9"/>
            <color indexed="81"/>
            <rFont val="Tahoma"/>
            <family val="2"/>
          </rPr>
          <t xml:space="preserve">
This reproductive stem was shorter than many non-reproductive stems.</t>
        </r>
      </text>
    </comment>
    <comment ref="AN70" authorId="1" shapeId="0" xr:uid="{00000000-0006-0000-0200-000035000000}">
      <text>
        <r>
          <rPr>
            <b/>
            <sz val="9"/>
            <color indexed="81"/>
            <rFont val="Tahoma"/>
            <family val="2"/>
          </rPr>
          <t>localadmin:</t>
        </r>
        <r>
          <rPr>
            <sz val="9"/>
            <color indexed="81"/>
            <rFont val="Tahoma"/>
            <family val="2"/>
          </rPr>
          <t xml:space="preserve">
This non-reproductive stem is typical of the non-reproductive stems that are taller than the reproductive stems.</t>
        </r>
      </text>
    </comment>
    <comment ref="AH71" authorId="1" shapeId="0" xr:uid="{00000000-0006-0000-0200-000036000000}">
      <text>
        <r>
          <rPr>
            <b/>
            <sz val="9"/>
            <color indexed="81"/>
            <rFont val="Tahoma"/>
            <family val="2"/>
          </rPr>
          <t>localadmin:</t>
        </r>
        <r>
          <rPr>
            <sz val="9"/>
            <color indexed="81"/>
            <rFont val="Tahoma"/>
            <family val="2"/>
          </rPr>
          <t xml:space="preserve">
The reproductive stems on this plant were dead and broken when found. These three stems are non-reproductive stems in prefect condition, and they were much taller than the reproductive stems.</t>
        </r>
      </text>
    </comment>
    <comment ref="AG72" authorId="1" shapeId="0" xr:uid="{00000000-0006-0000-0200-000037000000}">
      <text>
        <r>
          <rPr>
            <b/>
            <sz val="9"/>
            <color indexed="81"/>
            <rFont val="Tahoma"/>
            <family val="2"/>
          </rPr>
          <t>localadmin:</t>
        </r>
        <r>
          <rPr>
            <sz val="9"/>
            <color indexed="81"/>
            <rFont val="Tahoma"/>
            <family val="2"/>
          </rPr>
          <t xml:space="preserve">
Only flowers evident.</t>
        </r>
      </text>
    </comment>
    <comment ref="AG73" authorId="1" shapeId="0" xr:uid="{00000000-0006-0000-0200-000038000000}">
      <text>
        <r>
          <rPr>
            <b/>
            <sz val="9"/>
            <color indexed="81"/>
            <rFont val="Tahoma"/>
            <family val="2"/>
          </rPr>
          <t>localadmin:</t>
        </r>
        <r>
          <rPr>
            <sz val="9"/>
            <color indexed="81"/>
            <rFont val="Tahoma"/>
            <family val="2"/>
          </rPr>
          <t xml:space="preserve">
15 flowers, 1 flagging.</t>
        </r>
      </text>
    </comment>
    <comment ref="AG74" authorId="1" shapeId="0" xr:uid="{00000000-0006-0000-0200-000039000000}">
      <text>
        <r>
          <rPr>
            <b/>
            <sz val="9"/>
            <color indexed="81"/>
            <rFont val="Tahoma"/>
            <family val="2"/>
          </rPr>
          <t>localadmin:</t>
        </r>
        <r>
          <rPr>
            <sz val="9"/>
            <color indexed="81"/>
            <rFont val="Tahoma"/>
            <family val="2"/>
          </rPr>
          <t xml:space="preserve">
16 flowers, 2 flagging.</t>
        </r>
      </text>
    </comment>
    <comment ref="AG79" authorId="1" shapeId="0" xr:uid="{00000000-0006-0000-0200-00003A000000}">
      <text>
        <r>
          <rPr>
            <b/>
            <sz val="9"/>
            <color indexed="81"/>
            <rFont val="Tahoma"/>
            <family val="2"/>
          </rPr>
          <t>localadmin:</t>
        </r>
        <r>
          <rPr>
            <sz val="9"/>
            <color indexed="81"/>
            <rFont val="Tahoma"/>
            <family val="2"/>
          </rPr>
          <t xml:space="preserve">
This indicates we were unable to locate the reproductive shoots.</t>
        </r>
      </text>
    </comment>
    <comment ref="AG87" authorId="1" shapeId="0" xr:uid="{00000000-0006-0000-0200-00003B000000}">
      <text>
        <r>
          <rPr>
            <b/>
            <sz val="9"/>
            <color indexed="81"/>
            <rFont val="Tahoma"/>
            <family val="2"/>
          </rPr>
          <t>localadmin:</t>
        </r>
        <r>
          <rPr>
            <sz val="9"/>
            <color indexed="81"/>
            <rFont val="Tahoma"/>
            <family val="2"/>
          </rPr>
          <t xml:space="preserve">
Only flowers evident.</t>
        </r>
      </text>
    </comment>
    <comment ref="AG88" authorId="1" shapeId="0" xr:uid="{00000000-0006-0000-0200-00003C000000}">
      <text>
        <r>
          <rPr>
            <b/>
            <sz val="9"/>
            <color indexed="81"/>
            <rFont val="Tahoma"/>
            <family val="2"/>
          </rPr>
          <t>localadmin:</t>
        </r>
        <r>
          <rPr>
            <sz val="9"/>
            <color indexed="81"/>
            <rFont val="Tahoma"/>
            <family val="2"/>
          </rPr>
          <t xml:space="preserve">
Only flowers evident.</t>
        </r>
      </text>
    </comment>
    <comment ref="AG89" authorId="1" shapeId="0" xr:uid="{00000000-0006-0000-0200-00003D000000}">
      <text>
        <r>
          <rPr>
            <b/>
            <sz val="9"/>
            <color indexed="81"/>
            <rFont val="Tahoma"/>
            <family val="2"/>
          </rPr>
          <t>localadmin:</t>
        </r>
        <r>
          <rPr>
            <sz val="9"/>
            <color indexed="81"/>
            <rFont val="Tahoma"/>
            <family val="2"/>
          </rPr>
          <t xml:space="preserve">
Only flowers evident.</t>
        </r>
      </text>
    </comment>
    <comment ref="AG103" authorId="1" shapeId="0" xr:uid="{00000000-0006-0000-0200-00003E000000}">
      <text>
        <r>
          <rPr>
            <b/>
            <sz val="9"/>
            <color indexed="81"/>
            <rFont val="Tahoma"/>
            <family val="2"/>
          </rPr>
          <t>localadmin:</t>
        </r>
        <r>
          <rPr>
            <sz val="9"/>
            <color indexed="81"/>
            <rFont val="Tahoma"/>
            <family val="2"/>
          </rPr>
          <t xml:space="preserve">
It was a flower.</t>
        </r>
      </text>
    </comment>
    <comment ref="AG106" authorId="1" shapeId="0" xr:uid="{00000000-0006-0000-0200-00003F000000}">
      <text>
        <r>
          <rPr>
            <b/>
            <sz val="9"/>
            <color indexed="81"/>
            <rFont val="Tahoma"/>
            <family val="2"/>
          </rPr>
          <t>localadmin:</t>
        </r>
        <r>
          <rPr>
            <sz val="9"/>
            <color indexed="81"/>
            <rFont val="Tahoma"/>
            <family val="2"/>
          </rPr>
          <t xml:space="preserve">
Only flowers evident.</t>
        </r>
      </text>
    </comment>
    <comment ref="AG107" authorId="1" shapeId="0" xr:uid="{00000000-0006-0000-0200-000040000000}">
      <text>
        <r>
          <rPr>
            <b/>
            <sz val="9"/>
            <color indexed="81"/>
            <rFont val="Tahoma"/>
            <family val="2"/>
          </rPr>
          <t>localadmin:</t>
        </r>
        <r>
          <rPr>
            <sz val="9"/>
            <color indexed="81"/>
            <rFont val="Tahoma"/>
            <family val="2"/>
          </rPr>
          <t xml:space="preserve">
Only flowers evident.</t>
        </r>
      </text>
    </comment>
    <comment ref="AG108" authorId="1" shapeId="0" xr:uid="{00000000-0006-0000-0200-000041000000}">
      <text>
        <r>
          <rPr>
            <b/>
            <sz val="9"/>
            <color indexed="81"/>
            <rFont val="Tahoma"/>
            <family val="2"/>
          </rPr>
          <t>localadmin:</t>
        </r>
        <r>
          <rPr>
            <sz val="9"/>
            <color indexed="81"/>
            <rFont val="Tahoma"/>
            <family val="2"/>
          </rPr>
          <t xml:space="preserve">
Only flowers evident.</t>
        </r>
      </text>
    </comment>
    <comment ref="AH109" authorId="1" shapeId="0" xr:uid="{00000000-0006-0000-0200-000042000000}">
      <text>
        <r>
          <rPr>
            <b/>
            <sz val="9"/>
            <color indexed="81"/>
            <rFont val="Tahoma"/>
            <family val="2"/>
          </rPr>
          <t>localadmin:</t>
        </r>
        <r>
          <rPr>
            <sz val="9"/>
            <color indexed="81"/>
            <rFont val="Tahoma"/>
            <family val="2"/>
          </rPr>
          <t xml:space="preserve">
This reproductive stem was much shorter than the other stems.</t>
        </r>
      </text>
    </comment>
    <comment ref="T113" authorId="1" shapeId="0" xr:uid="{00000000-0006-0000-0200-000043000000}">
      <text>
        <r>
          <rPr>
            <b/>
            <sz val="9"/>
            <color indexed="81"/>
            <rFont val="Tahoma"/>
            <family val="2"/>
          </rPr>
          <t>Ben: very thin stem</t>
        </r>
      </text>
    </comment>
    <comment ref="T123" authorId="1" shapeId="0" xr:uid="{00000000-0006-0000-0200-000044000000}">
      <text>
        <r>
          <rPr>
            <b/>
            <sz val="9"/>
            <color indexed="81"/>
            <rFont val="Tahoma"/>
            <family val="2"/>
          </rPr>
          <t>Ben: very thin stem</t>
        </r>
      </text>
    </comment>
    <comment ref="AH127" authorId="1" shapeId="0" xr:uid="{00000000-0006-0000-0200-000045000000}">
      <text>
        <r>
          <rPr>
            <b/>
            <sz val="9"/>
            <color indexed="81"/>
            <rFont val="Tahoma"/>
            <family val="2"/>
          </rPr>
          <t>localadmin:</t>
        </r>
        <r>
          <rPr>
            <sz val="9"/>
            <color indexed="81"/>
            <rFont val="Tahoma"/>
            <family val="2"/>
          </rPr>
          <t xml:space="preserve">
The leaves on this reproductive stem were longer than the inflourescence. </t>
        </r>
      </text>
    </comment>
    <comment ref="AK127" authorId="1" shapeId="0" xr:uid="{00000000-0006-0000-0200-000046000000}">
      <text>
        <r>
          <rPr>
            <b/>
            <sz val="9"/>
            <color indexed="81"/>
            <rFont val="Tahoma"/>
            <family val="2"/>
          </rPr>
          <t>localadmin:</t>
        </r>
        <r>
          <rPr>
            <sz val="9"/>
            <color indexed="81"/>
            <rFont val="Tahoma"/>
            <family val="2"/>
          </rPr>
          <t xml:space="preserve">
The leaves on this reproductive stem were longer than the inflourescence.</t>
        </r>
      </text>
    </comment>
    <comment ref="AK181" authorId="1" shapeId="0" xr:uid="{00000000-0006-0000-0200-000047000000}">
      <text>
        <r>
          <rPr>
            <b/>
            <sz val="9"/>
            <color indexed="81"/>
            <rFont val="Tahoma"/>
            <family val="2"/>
          </rPr>
          <t>localadmin:</t>
        </r>
        <r>
          <rPr>
            <sz val="9"/>
            <color indexed="81"/>
            <rFont val="Tahoma"/>
            <family val="2"/>
          </rPr>
          <t xml:space="preserve">
This reproductive stem was shorter than many non-reproductive stems, and the leaves on it were longer than the inflourescence.</t>
        </r>
      </text>
    </comment>
    <comment ref="AN181" authorId="1" shapeId="0" xr:uid="{00000000-0006-0000-0200-000048000000}">
      <text>
        <r>
          <rPr>
            <b/>
            <sz val="9"/>
            <color indexed="81"/>
            <rFont val="Tahoma"/>
            <family val="2"/>
          </rPr>
          <t>localadmin:</t>
        </r>
        <r>
          <rPr>
            <sz val="9"/>
            <color indexed="81"/>
            <rFont val="Tahoma"/>
            <family val="2"/>
          </rPr>
          <t xml:space="preserve">
This reproductive stem was shorter than many non-reproductive stems, and the leaves on it were longer than the inflourescence.</t>
        </r>
      </text>
    </comment>
    <comment ref="AH182" authorId="1" shapeId="0" xr:uid="{00000000-0006-0000-0200-000049000000}">
      <text>
        <r>
          <rPr>
            <b/>
            <sz val="9"/>
            <color indexed="81"/>
            <rFont val="Tahoma"/>
            <family val="2"/>
          </rPr>
          <t>localadmin:</t>
        </r>
        <r>
          <rPr>
            <sz val="9"/>
            <color indexed="81"/>
            <rFont val="Tahoma"/>
            <family val="2"/>
          </rPr>
          <t xml:space="preserve">
This reproductive stem was shorter than many other non-reproductive stems on this plant.</t>
        </r>
      </text>
    </comment>
    <comment ref="AH183" authorId="1" shapeId="0" xr:uid="{00000000-0006-0000-0200-00004A000000}">
      <text>
        <r>
          <rPr>
            <b/>
            <sz val="9"/>
            <color indexed="81"/>
            <rFont val="Tahoma"/>
            <family val="2"/>
          </rPr>
          <t>localadmin:</t>
        </r>
        <r>
          <rPr>
            <sz val="9"/>
            <color indexed="81"/>
            <rFont val="Tahoma"/>
            <family val="2"/>
          </rPr>
          <t xml:space="preserve">
The leaves on this reproductive stem were longer than the inflourescence. </t>
        </r>
      </text>
    </comment>
    <comment ref="AH209" authorId="1" shapeId="0" xr:uid="{00000000-0006-0000-0200-00004B000000}">
      <text>
        <r>
          <rPr>
            <b/>
            <sz val="9"/>
            <color indexed="81"/>
            <rFont val="Tahoma"/>
            <family val="2"/>
          </rPr>
          <t>localadmin:</t>
        </r>
        <r>
          <rPr>
            <sz val="9"/>
            <color indexed="81"/>
            <rFont val="Tahoma"/>
            <family val="2"/>
          </rPr>
          <t xml:space="preserve">
This reproductive stem was shorter than many non-reproductive stem.</t>
        </r>
      </text>
    </comment>
    <comment ref="AH210" authorId="1" shapeId="0" xr:uid="{00000000-0006-0000-0200-00004C000000}">
      <text>
        <r>
          <rPr>
            <b/>
            <sz val="9"/>
            <color indexed="81"/>
            <rFont val="Tahoma"/>
            <family val="2"/>
          </rPr>
          <t>localadmin:</t>
        </r>
        <r>
          <rPr>
            <sz val="9"/>
            <color indexed="81"/>
            <rFont val="Tahoma"/>
            <family val="2"/>
          </rPr>
          <t xml:space="preserve">
This reproductive stem was shorter than many non-rreproductive stems.</t>
        </r>
      </text>
    </comment>
    <comment ref="AK210" authorId="1" shapeId="0" xr:uid="{00000000-0006-0000-0200-00004D000000}">
      <text>
        <r>
          <rPr>
            <b/>
            <sz val="9"/>
            <color indexed="81"/>
            <rFont val="Tahoma"/>
            <family val="2"/>
          </rPr>
          <t>localadmin:</t>
        </r>
        <r>
          <rPr>
            <sz val="9"/>
            <color indexed="81"/>
            <rFont val="Tahoma"/>
            <family val="2"/>
          </rPr>
          <t xml:space="preserve">
This reproductive stem was shorter than many non-reproductive stems.</t>
        </r>
      </text>
    </comment>
    <comment ref="AH217" authorId="1" shapeId="0" xr:uid="{00000000-0006-0000-0200-00004E000000}">
      <text>
        <r>
          <rPr>
            <b/>
            <sz val="9"/>
            <color indexed="81"/>
            <rFont val="Tahoma"/>
            <family val="2"/>
          </rPr>
          <t>localadmin:</t>
        </r>
        <r>
          <rPr>
            <sz val="9"/>
            <color indexed="81"/>
            <rFont val="Tahoma"/>
            <family val="2"/>
          </rPr>
          <t xml:space="preserve">
This reproductive stem was shorter than many non-reproductive stems and its leaves were longer than the inflourescence.</t>
        </r>
      </text>
    </comment>
    <comment ref="AG250" authorId="1" shapeId="0" xr:uid="{00000000-0006-0000-0200-00004F000000}">
      <text>
        <r>
          <rPr>
            <b/>
            <sz val="9"/>
            <color indexed="81"/>
            <rFont val="Tahoma"/>
            <family val="2"/>
          </rPr>
          <t>localadmin:</t>
        </r>
        <r>
          <rPr>
            <sz val="9"/>
            <color indexed="81"/>
            <rFont val="Tahoma"/>
            <family val="2"/>
          </rPr>
          <t xml:space="preserve">
Only flowers evident.</t>
        </r>
      </text>
    </comment>
    <comment ref="AG251" authorId="1" shapeId="0" xr:uid="{00000000-0006-0000-0200-000050000000}">
      <text>
        <r>
          <rPr>
            <b/>
            <sz val="9"/>
            <color indexed="81"/>
            <rFont val="Tahoma"/>
            <family val="2"/>
          </rPr>
          <t>localadmin:</t>
        </r>
        <r>
          <rPr>
            <sz val="9"/>
            <color indexed="81"/>
            <rFont val="Tahoma"/>
            <family val="2"/>
          </rPr>
          <t xml:space="preserve">
Only flowers evident.</t>
        </r>
      </text>
    </comment>
    <comment ref="AG252" authorId="1" shapeId="0" xr:uid="{00000000-0006-0000-0200-000051000000}">
      <text>
        <r>
          <rPr>
            <b/>
            <sz val="9"/>
            <color indexed="81"/>
            <rFont val="Tahoma"/>
            <family val="2"/>
          </rPr>
          <t>localadmin:</t>
        </r>
        <r>
          <rPr>
            <sz val="9"/>
            <color indexed="81"/>
            <rFont val="Tahoma"/>
            <family val="2"/>
          </rPr>
          <t xml:space="preserve">
Only flowers evident.</t>
        </r>
      </text>
    </comment>
    <comment ref="AH256" authorId="1" shapeId="0" xr:uid="{00000000-0006-0000-0200-000052000000}">
      <text>
        <r>
          <rPr>
            <b/>
            <sz val="9"/>
            <color indexed="81"/>
            <rFont val="Tahoma"/>
            <family val="2"/>
          </rPr>
          <t>localadmin:</t>
        </r>
        <r>
          <rPr>
            <sz val="9"/>
            <color indexed="81"/>
            <rFont val="Tahoma"/>
            <family val="2"/>
          </rPr>
          <t xml:space="preserve">
This was the tallest of the reproductive stems, and yet was much shorter than many of the non-reproductive stems.</t>
        </r>
      </text>
    </comment>
    <comment ref="AG257" authorId="1" shapeId="0" xr:uid="{00000000-0006-0000-0200-000053000000}">
      <text>
        <r>
          <rPr>
            <b/>
            <sz val="9"/>
            <color indexed="81"/>
            <rFont val="Tahoma"/>
            <family val="2"/>
          </rPr>
          <t>localadmin:</t>
        </r>
        <r>
          <rPr>
            <sz val="9"/>
            <color indexed="81"/>
            <rFont val="Tahoma"/>
            <family val="2"/>
          </rPr>
          <t xml:space="preserve">
Only flowers evident.</t>
        </r>
      </text>
    </comment>
    <comment ref="AG258" authorId="1" shapeId="0" xr:uid="{00000000-0006-0000-0200-000054000000}">
      <text>
        <r>
          <rPr>
            <b/>
            <sz val="9"/>
            <color indexed="81"/>
            <rFont val="Tahoma"/>
            <family val="2"/>
          </rPr>
          <t>localadmin:</t>
        </r>
        <r>
          <rPr>
            <sz val="9"/>
            <color indexed="81"/>
            <rFont val="Tahoma"/>
            <family val="2"/>
          </rPr>
          <t xml:space="preserve">
9 flowers, 1 flagging.</t>
        </r>
      </text>
    </comment>
    <comment ref="AG259" authorId="1" shapeId="0" xr:uid="{00000000-0006-0000-0200-000055000000}">
      <text>
        <r>
          <rPr>
            <b/>
            <sz val="9"/>
            <color indexed="81"/>
            <rFont val="Tahoma"/>
            <family val="2"/>
          </rPr>
          <t>localadmin:</t>
        </r>
        <r>
          <rPr>
            <sz val="9"/>
            <color indexed="81"/>
            <rFont val="Tahoma"/>
            <family val="2"/>
          </rPr>
          <t xml:space="preserve">
Only flowers evident.</t>
        </r>
      </text>
    </comment>
    <comment ref="AG260" authorId="1" shapeId="0" xr:uid="{00000000-0006-0000-0200-000056000000}">
      <text>
        <r>
          <rPr>
            <b/>
            <sz val="9"/>
            <color indexed="81"/>
            <rFont val="Tahoma"/>
            <family val="2"/>
          </rPr>
          <t>localadmin:</t>
        </r>
        <r>
          <rPr>
            <sz val="9"/>
            <color indexed="81"/>
            <rFont val="Tahoma"/>
            <family val="2"/>
          </rPr>
          <t xml:space="preserve">
Only flagging evident.</t>
        </r>
      </text>
    </comment>
    <comment ref="AG262" authorId="1" shapeId="0" xr:uid="{00000000-0006-0000-0200-000057000000}">
      <text>
        <r>
          <rPr>
            <b/>
            <sz val="9"/>
            <color indexed="81"/>
            <rFont val="Tahoma"/>
            <family val="2"/>
          </rPr>
          <t>localadmin:</t>
        </r>
        <r>
          <rPr>
            <sz val="9"/>
            <color indexed="81"/>
            <rFont val="Tahoma"/>
            <family val="2"/>
          </rPr>
          <t xml:space="preserve">
Only one of the fourteen was a flower, all else was flagging.</t>
        </r>
      </text>
    </comment>
    <comment ref="AH263" authorId="1" shapeId="0" xr:uid="{00000000-0006-0000-0200-000058000000}">
      <text>
        <r>
          <rPr>
            <b/>
            <sz val="9"/>
            <color indexed="81"/>
            <rFont val="Tahoma"/>
            <family val="2"/>
          </rPr>
          <t>localadmin:</t>
        </r>
        <r>
          <rPr>
            <sz val="9"/>
            <color indexed="81"/>
            <rFont val="Tahoma"/>
            <family val="2"/>
          </rPr>
          <t xml:space="preserve">
The leaves on this reproductive stem were longer than the inflourescence.</t>
        </r>
      </text>
    </comment>
    <comment ref="AH264" authorId="1" shapeId="0" xr:uid="{00000000-0006-0000-0200-000059000000}">
      <text>
        <r>
          <rPr>
            <b/>
            <sz val="9"/>
            <color indexed="81"/>
            <rFont val="Tahoma"/>
            <family val="2"/>
          </rPr>
          <t>localadmin:</t>
        </r>
        <r>
          <rPr>
            <sz val="9"/>
            <color indexed="81"/>
            <rFont val="Tahoma"/>
            <family val="2"/>
          </rPr>
          <t xml:space="preserve">
The leaves on this reproductive stem were longer than the inflourescence.</t>
        </r>
      </text>
    </comment>
    <comment ref="AG266" authorId="1" shapeId="0" xr:uid="{00000000-0006-0000-0200-00005A000000}">
      <text>
        <r>
          <rPr>
            <b/>
            <sz val="9"/>
            <color indexed="81"/>
            <rFont val="Tahoma"/>
            <family val="2"/>
          </rPr>
          <t>localadmin:</t>
        </r>
        <r>
          <rPr>
            <sz val="9"/>
            <color indexed="81"/>
            <rFont val="Tahoma"/>
            <family val="2"/>
          </rPr>
          <t xml:space="preserve">
Only flowers evident.</t>
        </r>
      </text>
    </comment>
    <comment ref="AG267" authorId="1" shapeId="0" xr:uid="{00000000-0006-0000-0200-00005B000000}">
      <text>
        <r>
          <rPr>
            <b/>
            <sz val="9"/>
            <color indexed="81"/>
            <rFont val="Tahoma"/>
            <family val="2"/>
          </rPr>
          <t>localadmin:</t>
        </r>
        <r>
          <rPr>
            <sz val="9"/>
            <color indexed="81"/>
            <rFont val="Tahoma"/>
            <family val="2"/>
          </rPr>
          <t xml:space="preserve">
Only flowers evident.</t>
        </r>
      </text>
    </comment>
    <comment ref="AG268" authorId="1" shapeId="0" xr:uid="{00000000-0006-0000-0200-00005C000000}">
      <text>
        <r>
          <rPr>
            <b/>
            <sz val="9"/>
            <color indexed="81"/>
            <rFont val="Tahoma"/>
            <family val="2"/>
          </rPr>
          <t>localadmin:</t>
        </r>
        <r>
          <rPr>
            <sz val="9"/>
            <color indexed="81"/>
            <rFont val="Tahoma"/>
            <family val="2"/>
          </rPr>
          <t xml:space="preserve">
Only flowers evident.</t>
        </r>
      </text>
    </comment>
    <comment ref="AH272" authorId="1" shapeId="0" xr:uid="{00000000-0006-0000-0200-00005D000000}">
      <text>
        <r>
          <rPr>
            <b/>
            <sz val="9"/>
            <color indexed="81"/>
            <rFont val="Tahoma"/>
            <family val="2"/>
          </rPr>
          <t>localadmin:</t>
        </r>
        <r>
          <rPr>
            <sz val="9"/>
            <color indexed="81"/>
            <rFont val="Tahoma"/>
            <family val="2"/>
          </rPr>
          <t xml:space="preserve">
This reproductive stem was shroter than many non-reproductive stems.</t>
        </r>
      </text>
    </comment>
    <comment ref="AK272" authorId="1" shapeId="0" xr:uid="{00000000-0006-0000-0200-00005E000000}">
      <text>
        <r>
          <rPr>
            <b/>
            <sz val="9"/>
            <color indexed="81"/>
            <rFont val="Tahoma"/>
            <family val="2"/>
          </rPr>
          <t>localadmin:</t>
        </r>
        <r>
          <rPr>
            <sz val="9"/>
            <color indexed="81"/>
            <rFont val="Tahoma"/>
            <family val="2"/>
          </rPr>
          <t xml:space="preserve">
This reproductive stem was shroter than many non-reproductive stems.</t>
        </r>
      </text>
    </comment>
    <comment ref="AH273" authorId="1" shapeId="0" xr:uid="{00000000-0006-0000-0200-00005F000000}">
      <text>
        <r>
          <rPr>
            <b/>
            <sz val="9"/>
            <color indexed="81"/>
            <rFont val="Tahoma"/>
            <family val="2"/>
          </rPr>
          <t>localadmin:</t>
        </r>
        <r>
          <rPr>
            <sz val="9"/>
            <color indexed="81"/>
            <rFont val="Tahoma"/>
            <family val="2"/>
          </rPr>
          <t xml:space="preserve">
This reproductive stem was shroter than many non-reproductive stems.</t>
        </r>
      </text>
    </comment>
    <comment ref="AG275" authorId="1" shapeId="0" xr:uid="{00000000-0006-0000-0200-000060000000}">
      <text>
        <r>
          <rPr>
            <b/>
            <sz val="9"/>
            <color indexed="81"/>
            <rFont val="Tahoma"/>
            <family val="2"/>
          </rPr>
          <t>localadmin:</t>
        </r>
        <r>
          <rPr>
            <sz val="9"/>
            <color indexed="81"/>
            <rFont val="Tahoma"/>
            <family val="2"/>
          </rPr>
          <t xml:space="preserve">
Only flowers evident.</t>
        </r>
      </text>
    </comment>
    <comment ref="AG276" authorId="1" shapeId="0" xr:uid="{00000000-0006-0000-0200-000061000000}">
      <text>
        <r>
          <rPr>
            <b/>
            <sz val="9"/>
            <color indexed="81"/>
            <rFont val="Tahoma"/>
            <family val="2"/>
          </rPr>
          <t>localadmin:</t>
        </r>
        <r>
          <rPr>
            <sz val="9"/>
            <color indexed="81"/>
            <rFont val="Tahoma"/>
            <family val="2"/>
          </rPr>
          <t xml:space="preserve">
23 flowers, 1 flagging.</t>
        </r>
      </text>
    </comment>
    <comment ref="AG277" authorId="1" shapeId="0" xr:uid="{00000000-0006-0000-0200-000062000000}">
      <text>
        <r>
          <rPr>
            <b/>
            <sz val="9"/>
            <color indexed="81"/>
            <rFont val="Tahoma"/>
            <family val="2"/>
          </rPr>
          <t>localadmin:</t>
        </r>
        <r>
          <rPr>
            <sz val="9"/>
            <color indexed="81"/>
            <rFont val="Tahoma"/>
            <family val="2"/>
          </rPr>
          <t xml:space="preserve">
Only flowers evident.</t>
        </r>
      </text>
    </comment>
    <comment ref="AG284" authorId="1" shapeId="0" xr:uid="{00000000-0006-0000-0200-000063000000}">
      <text>
        <r>
          <rPr>
            <b/>
            <sz val="9"/>
            <color indexed="81"/>
            <rFont val="Tahoma"/>
            <family val="2"/>
          </rPr>
          <t>localadmin:</t>
        </r>
        <r>
          <rPr>
            <sz val="9"/>
            <color indexed="81"/>
            <rFont val="Tahoma"/>
            <family val="2"/>
          </rPr>
          <t xml:space="preserve">
They were all flowers.</t>
        </r>
      </text>
    </comment>
    <comment ref="AG285" authorId="1" shapeId="0" xr:uid="{00000000-0006-0000-0200-000064000000}">
      <text>
        <r>
          <rPr>
            <b/>
            <sz val="9"/>
            <color indexed="81"/>
            <rFont val="Tahoma"/>
            <family val="2"/>
          </rPr>
          <t>localadmin:</t>
        </r>
        <r>
          <rPr>
            <sz val="9"/>
            <color indexed="81"/>
            <rFont val="Tahoma"/>
            <family val="2"/>
          </rPr>
          <t xml:space="preserve">
Only flowers evident.</t>
        </r>
      </text>
    </comment>
    <comment ref="AG286" authorId="1" shapeId="0" xr:uid="{00000000-0006-0000-0200-000065000000}">
      <text>
        <r>
          <rPr>
            <b/>
            <sz val="9"/>
            <color indexed="81"/>
            <rFont val="Tahoma"/>
            <family val="2"/>
          </rPr>
          <t>localadmin:</t>
        </r>
        <r>
          <rPr>
            <sz val="9"/>
            <color indexed="81"/>
            <rFont val="Tahoma"/>
            <family val="2"/>
          </rPr>
          <t xml:space="preserve">
Only flowers evident.</t>
        </r>
      </text>
    </comment>
    <comment ref="AG293" authorId="1" shapeId="0" xr:uid="{00000000-0006-0000-0200-000066000000}">
      <text>
        <r>
          <rPr>
            <b/>
            <sz val="9"/>
            <color indexed="81"/>
            <rFont val="Tahoma"/>
            <family val="2"/>
          </rPr>
          <t>localadmin:</t>
        </r>
        <r>
          <rPr>
            <sz val="9"/>
            <color indexed="81"/>
            <rFont val="Tahoma"/>
            <family val="2"/>
          </rPr>
          <t xml:space="preserve">
Only flowers evident.</t>
        </r>
      </text>
    </comment>
    <comment ref="AG294" authorId="1" shapeId="0" xr:uid="{00000000-0006-0000-0200-000067000000}">
      <text>
        <r>
          <rPr>
            <b/>
            <sz val="9"/>
            <color indexed="81"/>
            <rFont val="Tahoma"/>
            <family val="2"/>
          </rPr>
          <t>localadmin:</t>
        </r>
        <r>
          <rPr>
            <sz val="9"/>
            <color indexed="81"/>
            <rFont val="Tahoma"/>
            <family val="2"/>
          </rPr>
          <t xml:space="preserve">
Only flowers evident.</t>
        </r>
      </text>
    </comment>
    <comment ref="AG295" authorId="1" shapeId="0" xr:uid="{00000000-0006-0000-0200-000068000000}">
      <text>
        <r>
          <rPr>
            <b/>
            <sz val="9"/>
            <color indexed="81"/>
            <rFont val="Tahoma"/>
            <family val="2"/>
          </rPr>
          <t>localadmin:</t>
        </r>
        <r>
          <rPr>
            <sz val="9"/>
            <color indexed="81"/>
            <rFont val="Tahoma"/>
            <family val="2"/>
          </rPr>
          <t xml:space="preserve">
Only flowers evident.</t>
        </r>
      </text>
    </comment>
    <comment ref="AG302" authorId="1" shapeId="0" xr:uid="{00000000-0006-0000-0200-000069000000}">
      <text>
        <r>
          <rPr>
            <b/>
            <sz val="9"/>
            <color indexed="81"/>
            <rFont val="Tahoma"/>
            <family val="2"/>
          </rPr>
          <t>localadmin:</t>
        </r>
        <r>
          <rPr>
            <sz val="9"/>
            <color indexed="81"/>
            <rFont val="Tahoma"/>
            <family val="2"/>
          </rPr>
          <t xml:space="preserve">
Only flowers evident.</t>
        </r>
      </text>
    </comment>
    <comment ref="AG303" authorId="1" shapeId="0" xr:uid="{00000000-0006-0000-0200-00006A000000}">
      <text>
        <r>
          <rPr>
            <b/>
            <sz val="9"/>
            <color indexed="81"/>
            <rFont val="Tahoma"/>
            <family val="2"/>
          </rPr>
          <t>localadmin:</t>
        </r>
        <r>
          <rPr>
            <sz val="9"/>
            <color indexed="81"/>
            <rFont val="Tahoma"/>
            <family val="2"/>
          </rPr>
          <t xml:space="preserve">
Only flowers evident.</t>
        </r>
      </text>
    </comment>
    <comment ref="AG304" authorId="1" shapeId="0" xr:uid="{00000000-0006-0000-0200-00006B000000}">
      <text>
        <r>
          <rPr>
            <b/>
            <sz val="9"/>
            <color indexed="81"/>
            <rFont val="Tahoma"/>
            <family val="2"/>
          </rPr>
          <t>localadmin:</t>
        </r>
        <r>
          <rPr>
            <sz val="9"/>
            <color indexed="81"/>
            <rFont val="Tahoma"/>
            <family val="2"/>
          </rPr>
          <t xml:space="preserve">
Only flowers evident.</t>
        </r>
      </text>
    </comment>
    <comment ref="AG311" authorId="1" shapeId="0" xr:uid="{00000000-0006-0000-0200-00006C000000}">
      <text>
        <r>
          <rPr>
            <b/>
            <sz val="9"/>
            <color indexed="81"/>
            <rFont val="Tahoma"/>
            <family val="2"/>
          </rPr>
          <t>localadmin:</t>
        </r>
        <r>
          <rPr>
            <sz val="9"/>
            <color indexed="81"/>
            <rFont val="Tahoma"/>
            <family val="2"/>
          </rPr>
          <t xml:space="preserve">
5 flowers, 1 flagging.</t>
        </r>
      </text>
    </comment>
    <comment ref="AG312" authorId="1" shapeId="0" xr:uid="{00000000-0006-0000-0200-00006D000000}">
      <text>
        <r>
          <rPr>
            <b/>
            <sz val="9"/>
            <color indexed="81"/>
            <rFont val="Tahoma"/>
            <family val="2"/>
          </rPr>
          <t>localadmin:</t>
        </r>
        <r>
          <rPr>
            <sz val="9"/>
            <color indexed="81"/>
            <rFont val="Tahoma"/>
            <family val="2"/>
          </rPr>
          <t xml:space="preserve">
6 flowers, 2 flagging.</t>
        </r>
      </text>
    </comment>
    <comment ref="AG313" authorId="1" shapeId="0" xr:uid="{00000000-0006-0000-0200-00006E000000}">
      <text>
        <r>
          <rPr>
            <b/>
            <sz val="9"/>
            <color indexed="81"/>
            <rFont val="Tahoma"/>
            <family val="2"/>
          </rPr>
          <t>localadmin:</t>
        </r>
        <r>
          <rPr>
            <sz val="9"/>
            <color indexed="81"/>
            <rFont val="Tahoma"/>
            <family val="2"/>
          </rPr>
          <t xml:space="preserve">
3 flowers, 2 flagging.</t>
        </r>
      </text>
    </comment>
    <comment ref="S314" authorId="2" shapeId="0" xr:uid="{00000000-0006-0000-0200-00006F000000}">
      <text>
        <r>
          <rPr>
            <b/>
            <sz val="9"/>
            <color indexed="81"/>
            <rFont val="Tahoma"/>
            <family val="2"/>
          </rPr>
          <t>Erik Sacks:</t>
        </r>
        <r>
          <rPr>
            <sz val="9"/>
            <color indexed="81"/>
            <rFont val="Tahoma"/>
            <family val="2"/>
          </rPr>
          <t xml:space="preserve">
Estimated at website:
http://www.daftlogic.com/sandbox-google-maps-find-altitude.htm</t>
        </r>
      </text>
    </comment>
    <comment ref="S315" authorId="2" shapeId="0" xr:uid="{00000000-0006-0000-0200-000070000000}">
      <text>
        <r>
          <rPr>
            <b/>
            <sz val="9"/>
            <color indexed="81"/>
            <rFont val="Tahoma"/>
            <family val="2"/>
          </rPr>
          <t>Erik Sacks:</t>
        </r>
        <r>
          <rPr>
            <sz val="9"/>
            <color indexed="81"/>
            <rFont val="Tahoma"/>
            <family val="2"/>
          </rPr>
          <t xml:space="preserve">
Estimated at website:
http://www.daftlogic.com/sandbox-google-maps-find-altitude.htm</t>
        </r>
      </text>
    </comment>
    <comment ref="S316" authorId="2" shapeId="0" xr:uid="{00000000-0006-0000-0200-000071000000}">
      <text>
        <r>
          <rPr>
            <b/>
            <sz val="9"/>
            <color indexed="81"/>
            <rFont val="Tahoma"/>
            <family val="2"/>
          </rPr>
          <t>Erik Sacks:</t>
        </r>
        <r>
          <rPr>
            <sz val="9"/>
            <color indexed="81"/>
            <rFont val="Tahoma"/>
            <family val="2"/>
          </rPr>
          <t xml:space="preserve">
Estimated at website:
http://www.daftlogic.com/sandbox-google-maps-find-altitude.htm</t>
        </r>
      </text>
    </comment>
    <comment ref="S317" authorId="2" shapeId="0" xr:uid="{00000000-0006-0000-0200-000072000000}">
      <text>
        <r>
          <rPr>
            <b/>
            <sz val="9"/>
            <color indexed="81"/>
            <rFont val="Tahoma"/>
            <family val="2"/>
          </rPr>
          <t>Erik Sacks:</t>
        </r>
        <r>
          <rPr>
            <sz val="9"/>
            <color indexed="81"/>
            <rFont val="Tahoma"/>
            <family val="2"/>
          </rPr>
          <t xml:space="preserve">
Estimated at website:
http://www.daftlogic.com/sandbox-google-maps-find-altitude.htm</t>
        </r>
      </text>
    </comment>
    <comment ref="S318" authorId="2" shapeId="0" xr:uid="{00000000-0006-0000-0200-000073000000}">
      <text>
        <r>
          <rPr>
            <b/>
            <sz val="9"/>
            <color indexed="81"/>
            <rFont val="Tahoma"/>
            <family val="2"/>
          </rPr>
          <t>Erik Sacks:</t>
        </r>
        <r>
          <rPr>
            <sz val="9"/>
            <color indexed="81"/>
            <rFont val="Tahoma"/>
            <family val="2"/>
          </rPr>
          <t xml:space="preserve">
Estimated at website:
http://www.daftlogic.com/sandbox-google-maps-find-altitude.htm</t>
        </r>
      </text>
    </comment>
    <comment ref="S319" authorId="2" shapeId="0" xr:uid="{00000000-0006-0000-0200-000074000000}">
      <text>
        <r>
          <rPr>
            <b/>
            <sz val="9"/>
            <color indexed="81"/>
            <rFont val="Tahoma"/>
            <family val="2"/>
          </rPr>
          <t>Erik Sacks:</t>
        </r>
        <r>
          <rPr>
            <sz val="9"/>
            <color indexed="81"/>
            <rFont val="Tahoma"/>
            <family val="2"/>
          </rPr>
          <t xml:space="preserve">
Estimated at website:
http://www.daftlogic.com/sandbox-google-maps-find-altitude.htm</t>
        </r>
      </text>
    </comment>
    <comment ref="AG319" authorId="1" shapeId="0" xr:uid="{00000000-0006-0000-0200-000075000000}">
      <text>
        <r>
          <rPr>
            <b/>
            <sz val="9"/>
            <color indexed="81"/>
            <rFont val="Tahoma"/>
            <family val="2"/>
          </rPr>
          <t>localadmin:</t>
        </r>
        <r>
          <rPr>
            <sz val="9"/>
            <color indexed="81"/>
            <rFont val="Tahoma"/>
            <family val="2"/>
          </rPr>
          <t xml:space="preserve">
Only flowers evident.</t>
        </r>
      </text>
    </comment>
    <comment ref="S320" authorId="2" shapeId="0" xr:uid="{00000000-0006-0000-0200-000076000000}">
      <text>
        <r>
          <rPr>
            <b/>
            <sz val="9"/>
            <color indexed="81"/>
            <rFont val="Tahoma"/>
            <family val="2"/>
          </rPr>
          <t>Erik Sacks:</t>
        </r>
        <r>
          <rPr>
            <sz val="9"/>
            <color indexed="81"/>
            <rFont val="Tahoma"/>
            <family val="2"/>
          </rPr>
          <t xml:space="preserve">
Estimated at website:
http://www.daftlogic.com/sandbox-google-maps-find-altitude.htm</t>
        </r>
      </text>
    </comment>
    <comment ref="AG320" authorId="1" shapeId="0" xr:uid="{00000000-0006-0000-0200-000077000000}">
      <text>
        <r>
          <rPr>
            <b/>
            <sz val="9"/>
            <color indexed="81"/>
            <rFont val="Tahoma"/>
            <family val="2"/>
          </rPr>
          <t>localadmin:</t>
        </r>
        <r>
          <rPr>
            <sz val="9"/>
            <color indexed="81"/>
            <rFont val="Tahoma"/>
            <family val="2"/>
          </rPr>
          <t xml:space="preserve">
Only flowers evident.</t>
        </r>
      </text>
    </comment>
    <comment ref="S321" authorId="2" shapeId="0" xr:uid="{00000000-0006-0000-0200-000078000000}">
      <text>
        <r>
          <rPr>
            <b/>
            <sz val="9"/>
            <color indexed="81"/>
            <rFont val="Tahoma"/>
            <family val="2"/>
          </rPr>
          <t>Erik Sacks:</t>
        </r>
        <r>
          <rPr>
            <sz val="9"/>
            <color indexed="81"/>
            <rFont val="Tahoma"/>
            <family val="2"/>
          </rPr>
          <t xml:space="preserve">
Estimated at website:
http://www.daftlogic.com/sandbox-google-maps-find-altitude.htm</t>
        </r>
      </text>
    </comment>
    <comment ref="AG321" authorId="1" shapeId="0" xr:uid="{00000000-0006-0000-0200-000079000000}">
      <text>
        <r>
          <rPr>
            <b/>
            <sz val="9"/>
            <color indexed="81"/>
            <rFont val="Tahoma"/>
            <family val="2"/>
          </rPr>
          <t>localadmin:</t>
        </r>
        <r>
          <rPr>
            <sz val="9"/>
            <color indexed="81"/>
            <rFont val="Tahoma"/>
            <family val="2"/>
          </rPr>
          <t xml:space="preserve">
Only flowers evident.</t>
        </r>
      </text>
    </comment>
    <comment ref="AG327" authorId="1" shapeId="0" xr:uid="{00000000-0006-0000-0200-00007A000000}">
      <text>
        <r>
          <rPr>
            <b/>
            <sz val="9"/>
            <color indexed="81"/>
            <rFont val="Tahoma"/>
            <family val="2"/>
          </rPr>
          <t>localadmin:</t>
        </r>
        <r>
          <rPr>
            <sz val="9"/>
            <color indexed="81"/>
            <rFont val="Tahoma"/>
            <family val="2"/>
          </rPr>
          <t xml:space="preserve">
Only flagging evident.</t>
        </r>
      </text>
    </comment>
    <comment ref="AG332" authorId="1" shapeId="0" xr:uid="{00000000-0006-0000-0200-00007B000000}">
      <text>
        <r>
          <rPr>
            <b/>
            <sz val="9"/>
            <color indexed="81"/>
            <rFont val="Tahoma"/>
            <family val="2"/>
          </rPr>
          <t>localadmin:</t>
        </r>
        <r>
          <rPr>
            <sz val="9"/>
            <color indexed="81"/>
            <rFont val="Tahoma"/>
            <family val="2"/>
          </rPr>
          <t xml:space="preserve">
15 flowers, 1 flagging.</t>
        </r>
      </text>
    </comment>
    <comment ref="S333" authorId="2" shapeId="0" xr:uid="{00000000-0006-0000-0200-00007C000000}">
      <text>
        <r>
          <rPr>
            <b/>
            <sz val="9"/>
            <color indexed="81"/>
            <rFont val="Tahoma"/>
            <family val="2"/>
          </rPr>
          <t>Erik Sacks:</t>
        </r>
        <r>
          <rPr>
            <sz val="9"/>
            <color indexed="81"/>
            <rFont val="Tahoma"/>
            <family val="2"/>
          </rPr>
          <t xml:space="preserve">
Estimated at website:
http://www.daftlogic.com/sandbox-google-maps-find-altitude.htm</t>
        </r>
      </text>
    </comment>
    <comment ref="S334" authorId="2" shapeId="0" xr:uid="{00000000-0006-0000-0200-00007D000000}">
      <text>
        <r>
          <rPr>
            <b/>
            <sz val="9"/>
            <color indexed="81"/>
            <rFont val="Tahoma"/>
            <family val="2"/>
          </rPr>
          <t>Erik Sacks:</t>
        </r>
        <r>
          <rPr>
            <sz val="9"/>
            <color indexed="81"/>
            <rFont val="Tahoma"/>
            <family val="2"/>
          </rPr>
          <t xml:space="preserve">
Estimated at website:
http://www.daftlogic.com/sandbox-google-maps-find-altitude.htm</t>
        </r>
      </text>
    </comment>
    <comment ref="S335" authorId="2" shapeId="0" xr:uid="{00000000-0006-0000-0200-00007E000000}">
      <text>
        <r>
          <rPr>
            <b/>
            <sz val="9"/>
            <color indexed="81"/>
            <rFont val="Tahoma"/>
            <family val="2"/>
          </rPr>
          <t>Erik Sacks:</t>
        </r>
        <r>
          <rPr>
            <sz val="9"/>
            <color indexed="81"/>
            <rFont val="Tahoma"/>
            <family val="2"/>
          </rPr>
          <t xml:space="preserve">
Estimated at website:
http://www.daftlogic.com/sandbox-google-maps-find-altitude.htm</t>
        </r>
      </text>
    </comment>
    <comment ref="S336" authorId="2" shapeId="0" xr:uid="{00000000-0006-0000-0200-00007F000000}">
      <text>
        <r>
          <rPr>
            <b/>
            <sz val="9"/>
            <color indexed="81"/>
            <rFont val="Tahoma"/>
            <family val="2"/>
          </rPr>
          <t>Erik Sacks:</t>
        </r>
        <r>
          <rPr>
            <sz val="9"/>
            <color indexed="81"/>
            <rFont val="Tahoma"/>
            <family val="2"/>
          </rPr>
          <t xml:space="preserve">
Estimated at website:
http://www.daftlogic.com/sandbox-google-maps-find-altitude.htm</t>
        </r>
      </text>
    </comment>
    <comment ref="S337" authorId="2" shapeId="0" xr:uid="{00000000-0006-0000-0200-000080000000}">
      <text>
        <r>
          <rPr>
            <b/>
            <sz val="9"/>
            <color indexed="81"/>
            <rFont val="Tahoma"/>
            <family val="2"/>
          </rPr>
          <t>Erik Sacks:</t>
        </r>
        <r>
          <rPr>
            <sz val="9"/>
            <color indexed="81"/>
            <rFont val="Tahoma"/>
            <family val="2"/>
          </rPr>
          <t xml:space="preserve">
Estimated at website:
http://www.daftlogic.com/sandbox-google-maps-find-altitude.htm</t>
        </r>
      </text>
    </comment>
    <comment ref="AG337" authorId="1" shapeId="0" xr:uid="{00000000-0006-0000-0200-000081000000}">
      <text>
        <r>
          <rPr>
            <b/>
            <sz val="9"/>
            <color indexed="81"/>
            <rFont val="Tahoma"/>
            <family val="2"/>
          </rPr>
          <t>localadmin:</t>
        </r>
        <r>
          <rPr>
            <sz val="9"/>
            <color indexed="81"/>
            <rFont val="Tahoma"/>
            <family val="2"/>
          </rPr>
          <t xml:space="preserve">
Only flowers evident.</t>
        </r>
      </text>
    </comment>
    <comment ref="S338" authorId="2" shapeId="0" xr:uid="{00000000-0006-0000-0200-000082000000}">
      <text>
        <r>
          <rPr>
            <b/>
            <sz val="9"/>
            <color indexed="81"/>
            <rFont val="Tahoma"/>
            <family val="2"/>
          </rPr>
          <t>Erik Sacks:</t>
        </r>
        <r>
          <rPr>
            <sz val="9"/>
            <color indexed="81"/>
            <rFont val="Tahoma"/>
            <family val="2"/>
          </rPr>
          <t xml:space="preserve">
Estimated at website:
http://www.daftlogic.com/sandbox-google-maps-find-altitude.htm</t>
        </r>
      </text>
    </comment>
    <comment ref="AG338" authorId="1" shapeId="0" xr:uid="{00000000-0006-0000-0200-000083000000}">
      <text>
        <r>
          <rPr>
            <b/>
            <sz val="9"/>
            <color indexed="81"/>
            <rFont val="Tahoma"/>
            <family val="2"/>
          </rPr>
          <t>localadmin:</t>
        </r>
        <r>
          <rPr>
            <sz val="9"/>
            <color indexed="81"/>
            <rFont val="Tahoma"/>
            <family val="2"/>
          </rPr>
          <t xml:space="preserve">
Only flowers evident.</t>
        </r>
      </text>
    </comment>
    <comment ref="S339" authorId="2" shapeId="0" xr:uid="{00000000-0006-0000-0200-000084000000}">
      <text>
        <r>
          <rPr>
            <b/>
            <sz val="9"/>
            <color indexed="81"/>
            <rFont val="Tahoma"/>
            <family val="2"/>
          </rPr>
          <t>Erik Sacks:</t>
        </r>
        <r>
          <rPr>
            <sz val="9"/>
            <color indexed="81"/>
            <rFont val="Tahoma"/>
            <family val="2"/>
          </rPr>
          <t xml:space="preserve">
Estimated at website:
http://www.daftlogic.com/sandbox-google-maps-find-altitude.htm</t>
        </r>
      </text>
    </comment>
    <comment ref="AG339" authorId="1" shapeId="0" xr:uid="{00000000-0006-0000-0200-000085000000}">
      <text>
        <r>
          <rPr>
            <b/>
            <sz val="9"/>
            <color indexed="81"/>
            <rFont val="Tahoma"/>
            <family val="2"/>
          </rPr>
          <t>localadmin:</t>
        </r>
        <r>
          <rPr>
            <sz val="9"/>
            <color indexed="81"/>
            <rFont val="Tahoma"/>
            <family val="2"/>
          </rPr>
          <t xml:space="preserve">
Only flowers evident.</t>
        </r>
      </text>
    </comment>
  </commentList>
</comments>
</file>

<file path=xl/sharedStrings.xml><?xml version="1.0" encoding="utf-8"?>
<sst xmlns="http://schemas.openxmlformats.org/spreadsheetml/2006/main" count="3851" uniqueCount="716">
  <si>
    <t>Month</t>
  </si>
  <si>
    <t>Avg.</t>
  </si>
  <si>
    <t>High</t>
  </si>
  <si>
    <t>Low</t>
  </si>
  <si>
    <t>Mean</t>
  </si>
  <si>
    <t>Precip</t>
  </si>
  <si>
    <t>Record</t>
  </si>
  <si>
    <t>Jan</t>
  </si>
  <si>
    <t>33°F</t>
  </si>
  <si>
    <t>17°F</t>
  </si>
  <si>
    <t>25°F</t>
  </si>
  <si>
    <t>2.05 in.</t>
  </si>
  <si>
    <t>70°F (1909)</t>
  </si>
  <si>
    <t>-25°F (1999)</t>
  </si>
  <si>
    <t>Feb</t>
  </si>
  <si>
    <t>38°F</t>
  </si>
  <si>
    <t>20°F</t>
  </si>
  <si>
    <t>29°F</t>
  </si>
  <si>
    <t>2.21 in.</t>
  </si>
  <si>
    <t>72°F (2000)</t>
  </si>
  <si>
    <t>-25°F (1905)</t>
  </si>
  <si>
    <t>Mar</t>
  </si>
  <si>
    <t>50°F</t>
  </si>
  <si>
    <t>30°F</t>
  </si>
  <si>
    <t>40°F</t>
  </si>
  <si>
    <t>2.86 in.</t>
  </si>
  <si>
    <t>85°F (1910)</t>
  </si>
  <si>
    <t>-5°F (1906)</t>
  </si>
  <si>
    <t>Apr</t>
  </si>
  <si>
    <t>63°F</t>
  </si>
  <si>
    <t>41°F</t>
  </si>
  <si>
    <t>52°F</t>
  </si>
  <si>
    <t>3.68 in.</t>
  </si>
  <si>
    <t>91°F (1986)</t>
  </si>
  <si>
    <t>16°F (1982)</t>
  </si>
  <si>
    <t>May</t>
  </si>
  <si>
    <t>73°F</t>
  </si>
  <si>
    <t>4.89 in.</t>
  </si>
  <si>
    <t>97°F (1934)</t>
  </si>
  <si>
    <t>26°F (1903)</t>
  </si>
  <si>
    <t>Jun</t>
  </si>
  <si>
    <t>83°F</t>
  </si>
  <si>
    <t>62°F</t>
  </si>
  <si>
    <t>4.34 in.</t>
  </si>
  <si>
    <t>103°F (1988)</t>
  </si>
  <si>
    <t>37°F (1945)</t>
  </si>
  <si>
    <t>Jul</t>
  </si>
  <si>
    <t>85°F</t>
  </si>
  <si>
    <t>65°F</t>
  </si>
  <si>
    <t>75°F</t>
  </si>
  <si>
    <t>4.70 in.</t>
  </si>
  <si>
    <t>109°F (1954)</t>
  </si>
  <si>
    <t>41°F (1904)</t>
  </si>
  <si>
    <t>Aug</t>
  </si>
  <si>
    <t>84°F</t>
  </si>
  <si>
    <t>74°F</t>
  </si>
  <si>
    <t>3.93 in.</t>
  </si>
  <si>
    <t>102°F (1988)</t>
  </si>
  <si>
    <t>39°F (1915)</t>
  </si>
  <si>
    <t>Sep</t>
  </si>
  <si>
    <t>78°F</t>
  </si>
  <si>
    <t>54°F</t>
  </si>
  <si>
    <t>66°F</t>
  </si>
  <si>
    <t>3.13 in.</t>
  </si>
  <si>
    <t>101°F (1954)</t>
  </si>
  <si>
    <t>29°F (1942)</t>
  </si>
  <si>
    <t>Oct</t>
  </si>
  <si>
    <t>43°F</t>
  </si>
  <si>
    <t>3.26 in.</t>
  </si>
  <si>
    <t>93°F (1954)</t>
  </si>
  <si>
    <t>13°F (1925)</t>
  </si>
  <si>
    <t>Nov</t>
  </si>
  <si>
    <t>51°F</t>
  </si>
  <si>
    <t>32°F</t>
  </si>
  <si>
    <t>42°F</t>
  </si>
  <si>
    <t>80°F (1950)</t>
  </si>
  <si>
    <t>-5°F (1950)</t>
  </si>
  <si>
    <t>Dec</t>
  </si>
  <si>
    <t>37°F</t>
  </si>
  <si>
    <t>21°F</t>
  </si>
  <si>
    <t>2.73 in.</t>
  </si>
  <si>
    <t>71°F (1998)</t>
  </si>
  <si>
    <t>-20°F (1983)</t>
  </si>
  <si>
    <t>1°C</t>
  </si>
  <si>
    <t>-8°C</t>
  </si>
  <si>
    <t>-4°C</t>
  </si>
  <si>
    <t>52.1 mm</t>
  </si>
  <si>
    <t>21°C (1909)</t>
  </si>
  <si>
    <t>-32°C (1999)</t>
  </si>
  <si>
    <t>3°C</t>
  </si>
  <si>
    <t>-7°C</t>
  </si>
  <si>
    <t>-2°C</t>
  </si>
  <si>
    <t>56.1 mm</t>
  </si>
  <si>
    <t>22°C (2000)</t>
  </si>
  <si>
    <t>-32°C (1905)</t>
  </si>
  <si>
    <t>10°C</t>
  </si>
  <si>
    <t>-1°C</t>
  </si>
  <si>
    <t>4°C</t>
  </si>
  <si>
    <t>72.6 mm</t>
  </si>
  <si>
    <t>29°C (1910)</t>
  </si>
  <si>
    <t>-21°C (1906)</t>
  </si>
  <si>
    <t>17°C</t>
  </si>
  <si>
    <t>5°C</t>
  </si>
  <si>
    <t>11°C</t>
  </si>
  <si>
    <t>93.5 mm</t>
  </si>
  <si>
    <t>33°C (1986)</t>
  </si>
  <si>
    <t>-9°C (1982)</t>
  </si>
  <si>
    <t>23°C</t>
  </si>
  <si>
    <t>124.2 mm</t>
  </si>
  <si>
    <t>36°C (1934)</t>
  </si>
  <si>
    <t>-3°C (1903)</t>
  </si>
  <si>
    <t>28°C</t>
  </si>
  <si>
    <t>110.2 mm</t>
  </si>
  <si>
    <t>39°C (1988)</t>
  </si>
  <si>
    <t>3°C (1945)</t>
  </si>
  <si>
    <t>29°C</t>
  </si>
  <si>
    <t>18°C</t>
  </si>
  <si>
    <t>24°C</t>
  </si>
  <si>
    <t>119.4 mm</t>
  </si>
  <si>
    <t>43°C (1954)</t>
  </si>
  <si>
    <t>5°C (1904)</t>
  </si>
  <si>
    <t>99.8 mm</t>
  </si>
  <si>
    <t>4°C (1915)</t>
  </si>
  <si>
    <t>26°C</t>
  </si>
  <si>
    <t>12°C</t>
  </si>
  <si>
    <t>19°C</t>
  </si>
  <si>
    <t>79.5 mm</t>
  </si>
  <si>
    <t>38°C (1954)</t>
  </si>
  <si>
    <t>-2°C (1942)</t>
  </si>
  <si>
    <t>6°C</t>
  </si>
  <si>
    <t>82.8 mm</t>
  </si>
  <si>
    <t>34°C (1954)</t>
  </si>
  <si>
    <t>-11°C (1925)</t>
  </si>
  <si>
    <t>0°C</t>
  </si>
  <si>
    <t>27°C (1950)</t>
  </si>
  <si>
    <t>-21°C (1950)</t>
  </si>
  <si>
    <t>-6°C</t>
  </si>
  <si>
    <t>69.3 mm</t>
  </si>
  <si>
    <t>22°C (1998)</t>
  </si>
  <si>
    <t>-29°C (1983)</t>
  </si>
  <si>
    <t>http://www.weather.com/weather/wxclimatology/monthly/USIL0209</t>
  </si>
  <si>
    <t>For Expt1 choose 28 C day and 17 C night or an average of 23 C.</t>
  </si>
  <si>
    <t>Accession ID</t>
  </si>
  <si>
    <t>Species</t>
  </si>
  <si>
    <t>Alt ID_1</t>
  </si>
  <si>
    <t>Alt ID_2</t>
  </si>
  <si>
    <t>Clone (1=Yes)</t>
  </si>
  <si>
    <t>Seed (1=Yes)</t>
  </si>
  <si>
    <t>Date sent to U.S.</t>
  </si>
  <si>
    <t>Clone arrival date</t>
  </si>
  <si>
    <t>Clone inventory</t>
  </si>
  <si>
    <t>Seed arrival date</t>
  </si>
  <si>
    <t>Seed inventory (g)</t>
  </si>
  <si>
    <t>Country</t>
  </si>
  <si>
    <t>Perfecture, state, province</t>
  </si>
  <si>
    <t>City</t>
  </si>
  <si>
    <t>Location/Site</t>
  </si>
  <si>
    <t>Day-length Set1</t>
  </si>
  <si>
    <t>Day-length Set2</t>
  </si>
  <si>
    <t>Low-temperature Set1</t>
  </si>
  <si>
    <t>Low-temperature Set2</t>
  </si>
  <si>
    <t># pots in GH</t>
  </si>
  <si>
    <t>DNA sent to Yamada</t>
  </si>
  <si>
    <t>Priority for use in growth chamber study</t>
  </si>
  <si>
    <t>Lat</t>
  </si>
  <si>
    <t>Long</t>
  </si>
  <si>
    <t>Elev (m)</t>
  </si>
  <si>
    <t>Habitat conditions</t>
  </si>
  <si>
    <t>Soil Type</t>
  </si>
  <si>
    <t>Stem height (m)</t>
  </si>
  <si>
    <t>Stem diameter (mm)</t>
  </si>
  <si>
    <r>
      <t>Stem density (#/m</t>
    </r>
    <r>
      <rPr>
        <b/>
        <vertAlign val="superscript"/>
        <sz val="11"/>
        <color theme="1"/>
        <rFont val="Calibri"/>
        <family val="2"/>
        <scheme val="minor"/>
      </rPr>
      <t>2</t>
    </r>
    <r>
      <rPr>
        <b/>
        <sz val="11"/>
        <color theme="1"/>
        <rFont val="Calibri"/>
        <family val="2"/>
        <scheme val="minor"/>
      </rPr>
      <t>)</t>
    </r>
  </si>
  <si>
    <t>Pop size (m)</t>
  </si>
  <si>
    <t>Pop density</t>
  </si>
  <si>
    <t>Stem density score  (1-9)</t>
  </si>
  <si>
    <t>Collection date</t>
  </si>
  <si>
    <t>Species (collector's designation)</t>
  </si>
  <si>
    <t>Form for pop (seed or clone)</t>
  </si>
  <si>
    <t>Notes_1 (Yamada)</t>
  </si>
  <si>
    <t>Notes_2 (Sacks)</t>
  </si>
  <si>
    <t>OKA-2010-002</t>
  </si>
  <si>
    <t>M. sinensis</t>
  </si>
  <si>
    <t>2010-OKA-002</t>
  </si>
  <si>
    <t>Japan</t>
  </si>
  <si>
    <t>Okinawa</t>
  </si>
  <si>
    <t>Uruma</t>
  </si>
  <si>
    <t>sinensis</t>
  </si>
  <si>
    <t>Seeds</t>
  </si>
  <si>
    <t>Uruma-1b</t>
  </si>
  <si>
    <t>Onna-1a</t>
  </si>
  <si>
    <t>2010-OKA-001</t>
  </si>
  <si>
    <t>Onna</t>
  </si>
  <si>
    <t>1 alt</t>
  </si>
  <si>
    <t>Onna-1d</t>
  </si>
  <si>
    <t>Onna-1c</t>
  </si>
  <si>
    <t>Miscanthus sinensis  'Miyazaki'</t>
  </si>
  <si>
    <t>Koike-21a</t>
  </si>
  <si>
    <t>Kumamoto</t>
  </si>
  <si>
    <t>Tama-gun</t>
  </si>
  <si>
    <t>4 high</t>
  </si>
  <si>
    <t>Koike-21b</t>
  </si>
  <si>
    <t>Koike-21c</t>
  </si>
  <si>
    <t>Miscanthus sinensis  'Sugadaira'</t>
  </si>
  <si>
    <t>Koike-12</t>
  </si>
  <si>
    <t>Toyama</t>
  </si>
  <si>
    <t>Gofuku</t>
  </si>
  <si>
    <t>Koike-11</t>
  </si>
  <si>
    <t>Niigata</t>
  </si>
  <si>
    <t>Sado</t>
  </si>
  <si>
    <t>Tōhoku-2010-008</t>
  </si>
  <si>
    <t>Akita</t>
    <phoneticPr fontId="0"/>
  </si>
  <si>
    <t>Seashore</t>
  </si>
  <si>
    <t>small</t>
  </si>
  <si>
    <t>On sand dune on coast.</t>
  </si>
  <si>
    <t>Tōhoku-2010-015</t>
  </si>
  <si>
    <t>Noshiroshi</t>
    <phoneticPr fontId="0"/>
  </si>
  <si>
    <t>Road side</t>
  </si>
  <si>
    <t>high</t>
    <phoneticPr fontId="0"/>
  </si>
  <si>
    <t>Next to Ogi, hybrid seeds？</t>
    <phoneticPr fontId="0"/>
  </si>
  <si>
    <t>Growing in a mixture of Msi, Msa and Phragmites.</t>
  </si>
  <si>
    <t>EBI-2008-32</t>
  </si>
  <si>
    <t>Hokkaido</t>
    <phoneticPr fontId="0"/>
  </si>
  <si>
    <t>EBI-2008-51a</t>
  </si>
  <si>
    <t>EBI-2008-51</t>
  </si>
  <si>
    <r>
      <t xml:space="preserve">Biei </t>
    </r>
    <r>
      <rPr>
        <sz val="11"/>
        <color indexed="8"/>
        <rFont val="ＭＳ Ｐゴシック"/>
        <family val="3"/>
        <charset val="128"/>
      </rPr>
      <t>④</t>
    </r>
  </si>
  <si>
    <t>Biei</t>
    <phoneticPr fontId="0"/>
  </si>
  <si>
    <t>11 high</t>
  </si>
  <si>
    <t>Bogakudai</t>
    <phoneticPr fontId="0"/>
  </si>
  <si>
    <t>EBI-2008-51c</t>
  </si>
  <si>
    <t>EBI-2008-51d</t>
  </si>
  <si>
    <t>EBI-2008-51b</t>
  </si>
  <si>
    <t>Miscanthus sinensis  'Teshio'</t>
  </si>
  <si>
    <t>M. ×giganteus  'Illinois'</t>
  </si>
  <si>
    <t>UI10-00107</t>
  </si>
  <si>
    <t>M. ×giganteus</t>
  </si>
  <si>
    <t>M. sinensis  'Nippon'</t>
  </si>
  <si>
    <t>UI10-00074</t>
  </si>
  <si>
    <t>M. sinensis var. condensatus 'Cabaret'</t>
  </si>
  <si>
    <t>UI10-00012</t>
  </si>
  <si>
    <t>M. floridulus  'US56-0022-03'</t>
  </si>
  <si>
    <t>PI230189</t>
  </si>
  <si>
    <t>M. floridulus</t>
  </si>
  <si>
    <t>Thailand</t>
  </si>
  <si>
    <t>Miscanthus   'NG77-022'</t>
  </si>
  <si>
    <t>PI417947</t>
  </si>
  <si>
    <t>Papua New Guinea</t>
  </si>
  <si>
    <t>Miscanthus sinensis  'Flamingo'</t>
  </si>
  <si>
    <t>UI10-00041</t>
  </si>
  <si>
    <t>Miscanthus sinensis  'Ferner Osten (Far East)'</t>
  </si>
  <si>
    <t>UI10-00040</t>
  </si>
  <si>
    <t>Miscanthus sacchariflorus  'Hortico'</t>
  </si>
  <si>
    <t>UI10-00008</t>
  </si>
  <si>
    <t>M. sacchariflorus</t>
  </si>
  <si>
    <t>Miscanthus sinensis  'Gracillimus'</t>
  </si>
  <si>
    <t>UI10-00048</t>
  </si>
  <si>
    <t>ECG</t>
  </si>
  <si>
    <t>UI11-00001.1</t>
  </si>
  <si>
    <t>UI11-00001.3</t>
  </si>
  <si>
    <t>UI11-00001.5</t>
  </si>
  <si>
    <t>UI11-00001.6</t>
  </si>
  <si>
    <t>UI11-00001.7</t>
  </si>
  <si>
    <t>UI11-00002.2</t>
  </si>
  <si>
    <t>UI11-00002.3</t>
  </si>
  <si>
    <t>UI11-00002.4</t>
  </si>
  <si>
    <t>UI11-00003.2</t>
  </si>
  <si>
    <t>UI11-00003.3</t>
  </si>
  <si>
    <t>UI11-00003.5</t>
  </si>
  <si>
    <t>Miscanthus sinensis  'Uruyu'</t>
  </si>
  <si>
    <t>UI11-00004.2</t>
  </si>
  <si>
    <t>alt</t>
  </si>
  <si>
    <t>UI11-00004.4</t>
  </si>
  <si>
    <t>Urbana, Illinois, USA</t>
  </si>
  <si>
    <t>Latitude, Longitude: 40 06.5' N, 88 12.3' W     Time zone: -6:00 (Central)     DST observance: North America</t>
  </si>
  <si>
    <t>Sunday</t>
  </si>
  <si>
    <t>Monday</t>
  </si>
  <si>
    <t>Tuesday</t>
  </si>
  <si>
    <t>Wednesday</t>
  </si>
  <si>
    <t>Thursday</t>
  </si>
  <si>
    <t>Friday</t>
  </si>
  <si>
    <t>Saturday</t>
  </si>
  <si>
    <t>Sunrise: 5:26am</t>
  </si>
  <si>
    <t>Sunset: 8:16pm</t>
  </si>
  <si>
    <t>Sunrise: 5:25am</t>
  </si>
  <si>
    <t>Sunset: 8:17pm</t>
  </si>
  <si>
    <t>Sunset: 8:18pm</t>
  </si>
  <si>
    <t>Full Moon: 6:13am</t>
  </si>
  <si>
    <t>Sunrise: 5:24am</t>
  </si>
  <si>
    <t>Sunset: 8:19pm</t>
  </si>
  <si>
    <t>Sunset: 8:20pm</t>
  </si>
  <si>
    <t>Sunrise: 5:23am</t>
  </si>
  <si>
    <t>Sunset: 8:21pm</t>
  </si>
  <si>
    <t>Sunset: 8:22pm</t>
  </si>
  <si>
    <t>Last Qtr: 5:42am</t>
  </si>
  <si>
    <t>Sunset: 8:23pm</t>
  </si>
  <si>
    <t>Sunset: 8:24pm</t>
  </si>
  <si>
    <t>Sunset: 8:25pm</t>
  </si>
  <si>
    <t>New Moon: 10:03am</t>
  </si>
  <si>
    <t>Sunset: 8:26pm</t>
  </si>
  <si>
    <t>First Qtr: 10:32pm</t>
  </si>
  <si>
    <t>Sunrise: 5:27am</t>
  </si>
  <si>
    <t>Sunrise at 5:30 a.m. and sunset at 8:30 p.m. for 15 hr days.</t>
  </si>
  <si>
    <t>In Expt1, plants will be established under constant long days (15 h). After 30 d establishment, the stems of all plants will be cut and half the plants (1 chamber) will be grown under short days (10 h), while the other half continue to receive long days.</t>
  </si>
  <si>
    <t>Data will be collected on dates of booting, heading and flowering, along with height and number of nodes for mature shoots.</t>
  </si>
  <si>
    <t>OKA-2010-001a</t>
  </si>
  <si>
    <t>OKA-2010-001d</t>
  </si>
  <si>
    <t>OKA-2010-001c</t>
  </si>
  <si>
    <t># pots 5 July 2012</t>
  </si>
  <si>
    <t>Onna-1b</t>
  </si>
  <si>
    <t>Uruma-1a</t>
  </si>
  <si>
    <t>OKA-2010-001b</t>
  </si>
  <si>
    <t>Koike-23</t>
  </si>
  <si>
    <t>Kagoshima</t>
  </si>
  <si>
    <t>Gunmoto</t>
  </si>
  <si>
    <t>Koike-22a</t>
  </si>
  <si>
    <t>UI11-00001</t>
  </si>
  <si>
    <t>Koike-21</t>
  </si>
  <si>
    <t>Koike-17</t>
  </si>
  <si>
    <t>Hyogo</t>
  </si>
  <si>
    <t>Kobe</t>
  </si>
  <si>
    <t>Koike-25</t>
  </si>
  <si>
    <t>UI11-00002</t>
  </si>
  <si>
    <t>6 high</t>
  </si>
  <si>
    <t>Koike-11a</t>
  </si>
  <si>
    <t>Koike-11b</t>
  </si>
  <si>
    <t>Tōhoku-2010-008a</t>
  </si>
  <si>
    <t>Akitashi</t>
    <phoneticPr fontId="0"/>
  </si>
  <si>
    <t>Shimoshinjonakano</t>
    <phoneticPr fontId="0"/>
  </si>
  <si>
    <t>20×50</t>
    <phoneticPr fontId="0"/>
  </si>
  <si>
    <t>Tōhoku-2010-015a</t>
  </si>
  <si>
    <t>Futatsuimachitane</t>
    <phoneticPr fontId="0"/>
  </si>
  <si>
    <t>100×30</t>
    <phoneticPr fontId="0"/>
  </si>
  <si>
    <t>Tōhoku-2010-015b</t>
  </si>
  <si>
    <t>EBI-2008-32a</t>
  </si>
  <si>
    <t>Atsuta</t>
    <phoneticPr fontId="0"/>
  </si>
  <si>
    <t>Ishikari</t>
    <phoneticPr fontId="0"/>
  </si>
  <si>
    <t>Koike-1</t>
  </si>
  <si>
    <t>UI11-00003</t>
  </si>
  <si>
    <t>Koike-01</t>
  </si>
  <si>
    <t>Hokkaido</t>
  </si>
  <si>
    <t>(Teshio) Toikanbetsu</t>
  </si>
  <si>
    <t>12 alt</t>
  </si>
  <si>
    <t>Miscanthus sinensis var. purpurascens</t>
  </si>
  <si>
    <t>UI10-00019</t>
  </si>
  <si>
    <t>Mi.sinensis var. purpurascens</t>
  </si>
  <si>
    <t>Miscanthus sinensis  'Blondo'</t>
  </si>
  <si>
    <t>UI11-00017</t>
  </si>
  <si>
    <t>Miscanthus sinensis  'Huron Sunrise'</t>
  </si>
  <si>
    <t>UI10-00058</t>
  </si>
  <si>
    <t>Miscanthus sinensis  'Emmanuel LePage'</t>
  </si>
  <si>
    <t>UI10-00039</t>
  </si>
  <si>
    <t>Miscanthus transmorrisonensis</t>
  </si>
  <si>
    <t>UI10-00106</t>
  </si>
  <si>
    <r>
      <rPr>
        <i/>
        <sz val="11"/>
        <color rgb="FF7030A0"/>
        <rFont val="Calibri"/>
        <family val="2"/>
        <scheme val="minor"/>
      </rPr>
      <t>M. sinensis</t>
    </r>
    <r>
      <rPr>
        <sz val="11"/>
        <color rgb="FF7030A0"/>
        <rFont val="Calibri"/>
        <family val="2"/>
        <scheme val="minor"/>
      </rPr>
      <t xml:space="preserve"> var. </t>
    </r>
    <r>
      <rPr>
        <i/>
        <sz val="11"/>
        <color rgb="FF7030A0"/>
        <rFont val="Calibri"/>
        <family val="2"/>
        <scheme val="minor"/>
      </rPr>
      <t>transmorrisonensis</t>
    </r>
  </si>
  <si>
    <t>PMS-007</t>
  </si>
  <si>
    <t>China</t>
  </si>
  <si>
    <t>Hubei</t>
    <phoneticPr fontId="16" type="noConversion"/>
  </si>
  <si>
    <t>Badong</t>
    <phoneticPr fontId="16" type="noConversion"/>
  </si>
  <si>
    <t>PMS-009</t>
  </si>
  <si>
    <t>Hubei</t>
    <phoneticPr fontId="26" type="noConversion"/>
  </si>
  <si>
    <t>Jianshi</t>
    <phoneticPr fontId="26" type="noConversion"/>
  </si>
  <si>
    <t>PMS-014</t>
  </si>
  <si>
    <t>Xianfeng</t>
    <phoneticPr fontId="26" type="noConversion"/>
  </si>
  <si>
    <t>PMS-023</t>
  </si>
  <si>
    <t>Chongqing</t>
    <phoneticPr fontId="26" type="noConversion"/>
  </si>
  <si>
    <t>Fengdu</t>
    <phoneticPr fontId="26" type="noConversion"/>
  </si>
  <si>
    <t>PMS-038</t>
  </si>
  <si>
    <t>Sichuan</t>
    <phoneticPr fontId="26" type="noConversion"/>
  </si>
  <si>
    <t>Daying</t>
    <phoneticPr fontId="26" type="noConversion"/>
  </si>
  <si>
    <t>PMS-067</t>
  </si>
  <si>
    <t>Chengdu</t>
    <phoneticPr fontId="26" type="noConversion"/>
  </si>
  <si>
    <t>PMS-071</t>
  </si>
  <si>
    <t>Beijing</t>
    <phoneticPr fontId="26" type="noConversion"/>
  </si>
  <si>
    <t>PMS-074</t>
  </si>
  <si>
    <t>PMS-075</t>
  </si>
  <si>
    <t>PMS-076</t>
  </si>
  <si>
    <t>PMS-087</t>
  </si>
  <si>
    <t>Shenlongjia</t>
    <phoneticPr fontId="26" type="noConversion"/>
  </si>
  <si>
    <t>PMS-088</t>
  </si>
  <si>
    <t>PMS-130</t>
  </si>
  <si>
    <t>Gansu</t>
    <phoneticPr fontId="26" type="noConversion"/>
  </si>
  <si>
    <t>Longnan</t>
    <phoneticPr fontId="26" type="noConversion"/>
  </si>
  <si>
    <t>PMS-131</t>
    <phoneticPr fontId="26" type="noConversion"/>
  </si>
  <si>
    <t>PMS-134</t>
    <phoneticPr fontId="26" type="noConversion"/>
  </si>
  <si>
    <t>PMS-144</t>
    <phoneticPr fontId="26" type="noConversion"/>
  </si>
  <si>
    <t xml:space="preserve">Shaanxi </t>
    <phoneticPr fontId="26" type="noConversion"/>
  </si>
  <si>
    <t>Baoji</t>
    <phoneticPr fontId="26" type="noConversion"/>
  </si>
  <si>
    <t>PMS-159</t>
    <phoneticPr fontId="26" type="noConversion"/>
  </si>
  <si>
    <t>Henan</t>
    <phoneticPr fontId="26" type="noConversion"/>
  </si>
  <si>
    <t>Sanmenxia</t>
    <phoneticPr fontId="26" type="noConversion"/>
  </si>
  <si>
    <t>PMS-161</t>
    <phoneticPr fontId="26" type="noConversion"/>
  </si>
  <si>
    <t>Shanxi</t>
    <phoneticPr fontId="26" type="noConversion"/>
  </si>
  <si>
    <t>Qinshui</t>
    <phoneticPr fontId="26" type="noConversion"/>
  </si>
  <si>
    <t>PMS-164</t>
    <phoneticPr fontId="26" type="noConversion"/>
  </si>
  <si>
    <t>Hebei</t>
    <phoneticPr fontId="26" type="noConversion"/>
  </si>
  <si>
    <t>Xingtai</t>
    <phoneticPr fontId="26" type="noConversion"/>
  </si>
  <si>
    <t>PMS-178</t>
    <phoneticPr fontId="26" type="noConversion"/>
  </si>
  <si>
    <t>Zhengzhou</t>
    <phoneticPr fontId="26" type="noConversion"/>
  </si>
  <si>
    <t>PMS-183</t>
    <phoneticPr fontId="26" type="noConversion"/>
  </si>
  <si>
    <t>Xinyang</t>
    <phoneticPr fontId="26" type="noConversion"/>
  </si>
  <si>
    <t>PMS-204</t>
    <phoneticPr fontId="26" type="noConversion"/>
  </si>
  <si>
    <t>PMS-226</t>
    <phoneticPr fontId="26" type="noConversion"/>
  </si>
  <si>
    <t>Guizhou</t>
    <phoneticPr fontId="26" type="noConversion"/>
  </si>
  <si>
    <t>Guiyang</t>
    <phoneticPr fontId="26" type="noConversion"/>
  </si>
  <si>
    <t>PMS-227</t>
    <phoneticPr fontId="26" type="noConversion"/>
  </si>
  <si>
    <t>PMS-272</t>
    <phoneticPr fontId="26" type="noConversion"/>
  </si>
  <si>
    <t>Jiangxi</t>
    <phoneticPr fontId="26" type="noConversion"/>
  </si>
  <si>
    <t>Yugan</t>
    <phoneticPr fontId="26" type="noConversion"/>
  </si>
  <si>
    <t>PMS-285</t>
    <phoneticPr fontId="26" type="noConversion"/>
  </si>
  <si>
    <t>Anhui</t>
    <phoneticPr fontId="26" type="noConversion"/>
  </si>
  <si>
    <t>Huangshan</t>
    <phoneticPr fontId="26" type="noConversion"/>
  </si>
  <si>
    <t>PMS-293</t>
    <phoneticPr fontId="26" type="noConversion"/>
  </si>
  <si>
    <t>Jiangsu</t>
    <phoneticPr fontId="26" type="noConversion"/>
  </si>
  <si>
    <t>Wuxi</t>
    <phoneticPr fontId="26" type="noConversion"/>
  </si>
  <si>
    <t>PMS-300</t>
  </si>
  <si>
    <t>Zhejiang</t>
    <phoneticPr fontId="26" type="noConversion"/>
  </si>
  <si>
    <t>Huzhou</t>
    <phoneticPr fontId="26" type="noConversion"/>
  </si>
  <si>
    <t>PMS-303</t>
    <phoneticPr fontId="26" type="noConversion"/>
  </si>
  <si>
    <t>Fuyang</t>
    <phoneticPr fontId="26" type="noConversion"/>
  </si>
  <si>
    <t>PMS-306</t>
    <phoneticPr fontId="26" type="noConversion"/>
  </si>
  <si>
    <t>PMS-314</t>
    <phoneticPr fontId="26" type="noConversion"/>
  </si>
  <si>
    <t>Fujian</t>
    <phoneticPr fontId="26" type="noConversion"/>
  </si>
  <si>
    <t>Ningde</t>
    <phoneticPr fontId="26" type="noConversion"/>
  </si>
  <si>
    <t>PMS-339</t>
    <phoneticPr fontId="26" type="noConversion"/>
  </si>
  <si>
    <t>Ruijin</t>
    <phoneticPr fontId="26" type="noConversion"/>
  </si>
  <si>
    <t>PMS-347</t>
    <phoneticPr fontId="26" type="noConversion"/>
  </si>
  <si>
    <t>Guangdong</t>
    <phoneticPr fontId="26" type="noConversion"/>
  </si>
  <si>
    <t>Xingning</t>
    <phoneticPr fontId="26" type="noConversion"/>
  </si>
  <si>
    <t>PMS-351</t>
    <phoneticPr fontId="26" type="noConversion"/>
  </si>
  <si>
    <t>Wuhua</t>
    <phoneticPr fontId="26" type="noConversion"/>
  </si>
  <si>
    <t>PMS-359</t>
    <phoneticPr fontId="26" type="noConversion"/>
  </si>
  <si>
    <t>Yunfu</t>
    <phoneticPr fontId="26" type="noConversion"/>
  </si>
  <si>
    <t>PMS-375</t>
    <phoneticPr fontId="26" type="noConversion"/>
  </si>
  <si>
    <t>Hainan</t>
    <phoneticPr fontId="26" type="noConversion"/>
  </si>
  <si>
    <t>Ding'an</t>
    <phoneticPr fontId="26" type="noConversion"/>
  </si>
  <si>
    <t>PMS-381</t>
    <phoneticPr fontId="26" type="noConversion"/>
  </si>
  <si>
    <t>Wuzhishan</t>
    <phoneticPr fontId="26" type="noConversion"/>
  </si>
  <si>
    <t>PMS-382</t>
    <phoneticPr fontId="26" type="noConversion"/>
  </si>
  <si>
    <t>PMS-397</t>
    <phoneticPr fontId="26" type="noConversion"/>
  </si>
  <si>
    <t>Guangxi</t>
    <phoneticPr fontId="26" type="noConversion"/>
  </si>
  <si>
    <t>Liuzhou</t>
    <phoneticPr fontId="26" type="noConversion"/>
  </si>
  <si>
    <t>PMS-425</t>
    <phoneticPr fontId="26" type="noConversion"/>
  </si>
  <si>
    <t>Chibi</t>
    <phoneticPr fontId="26" type="noConversion"/>
  </si>
  <si>
    <t>PMS-436</t>
  </si>
  <si>
    <t>Liaoning</t>
    <phoneticPr fontId="26" type="noConversion"/>
  </si>
  <si>
    <t>Benxi</t>
    <phoneticPr fontId="26" type="noConversion"/>
  </si>
  <si>
    <t>PMS-438</t>
  </si>
  <si>
    <t>http://www.sunrisesunset.com/calendar.asp</t>
  </si>
  <si>
    <t>Name</t>
  </si>
  <si>
    <t>POP</t>
  </si>
  <si>
    <t>Uruma-1</t>
  </si>
  <si>
    <t>Onna-1</t>
  </si>
  <si>
    <t>Koike-22</t>
  </si>
  <si>
    <t>23 C constant.</t>
  </si>
  <si>
    <t>Day Length (hr)</t>
  </si>
  <si>
    <t>PI 598085</t>
  </si>
  <si>
    <t>PI 598093</t>
  </si>
  <si>
    <t>PI 598103</t>
  </si>
  <si>
    <t>PI 598097</t>
  </si>
  <si>
    <t>ma1ma2ma3RMa4</t>
  </si>
  <si>
    <t>Ma1Ma2Ma3Ma4</t>
  </si>
  <si>
    <t>Ma1Ma2ma3RMa4</t>
  </si>
  <si>
    <t>ma1Ma2Ma3Ma4</t>
  </si>
  <si>
    <t>S. bicolor</t>
  </si>
  <si>
    <t>Grand Total</t>
  </si>
  <si>
    <t>Date</t>
  </si>
  <si>
    <t>Who</t>
  </si>
  <si>
    <t>Note</t>
  </si>
  <si>
    <t>Erik Sacks</t>
  </si>
  <si>
    <t>Sorghum planted in chamber.  Start of 15 hr day pre-treatment.  13 Aug will be 4 wk post-start.</t>
  </si>
  <si>
    <t>Plants cut to 5 cm above soil and light treatment (15 h for chamber 1 and 10 h for chamber 2) was initiated on Monday 27 August 2012, 6 wk after pre-treatment started. 1 tsp of 13-13-13 Osmocote fertilizer was also added to each pot.</t>
  </si>
  <si>
    <t>159-new</t>
  </si>
  <si>
    <t>Koike-12b</t>
  </si>
  <si>
    <t>151-old</t>
  </si>
  <si>
    <t>152-old</t>
  </si>
  <si>
    <t>154-old</t>
  </si>
  <si>
    <t>153-old</t>
  </si>
  <si>
    <t>157-old</t>
  </si>
  <si>
    <t>158-old</t>
  </si>
  <si>
    <t>160-old</t>
  </si>
  <si>
    <t>151-new</t>
  </si>
  <si>
    <t>152-new</t>
  </si>
  <si>
    <t>154-new</t>
  </si>
  <si>
    <t>153-new</t>
  </si>
  <si>
    <t>157-new</t>
  </si>
  <si>
    <t>158-new</t>
  </si>
  <si>
    <t>160-new</t>
  </si>
  <si>
    <t>163-new</t>
  </si>
  <si>
    <t>163-old</t>
  </si>
  <si>
    <t>164-old</t>
  </si>
  <si>
    <t>166-old</t>
  </si>
  <si>
    <t>165-old</t>
  </si>
  <si>
    <t>164-new</t>
  </si>
  <si>
    <t>166-new</t>
  </si>
  <si>
    <t>165-new</t>
  </si>
  <si>
    <t>28 days * 6 months=168 days</t>
  </si>
  <si>
    <t>28 days * 8 months=224 days</t>
  </si>
  <si>
    <t>28 days * 9 months=252 days</t>
  </si>
  <si>
    <t>Logan Smith</t>
  </si>
  <si>
    <t>Treated each pots with 2/3 tbsp Mantra 1G.  Automated watering system shut off for 1 week to allow uptake.  Watering each pot every other day, spot watering as needed.</t>
  </si>
  <si>
    <t>28 days * 10 months=280 days</t>
  </si>
  <si>
    <t>28 days * 11 months=308 days</t>
  </si>
  <si>
    <t>28 days * 12 months=336 days</t>
  </si>
  <si>
    <t># of reproductive shoots at end</t>
  </si>
  <si>
    <t># leaves 1</t>
  </si>
  <si>
    <t># leaves 2</t>
  </si>
  <si>
    <t># leaves3</t>
  </si>
  <si>
    <t>Data taken on 10 h chamber, and plants put in hoop house.  Currently daylength is: 12h 54m 08s.</t>
  </si>
  <si>
    <t># days of the Trial:</t>
  </si>
  <si>
    <t>12h 51m 34s on 5Sep2013</t>
  </si>
  <si>
    <t>Notes</t>
  </si>
  <si>
    <t>Old dead and live shoots had very short internodes.</t>
  </si>
  <si>
    <t>Only two shoots were present.</t>
  </si>
  <si>
    <t>Only one shoot was present.</t>
  </si>
  <si>
    <t>The other shoots had broken, so an accurate  measurment was not possible.</t>
  </si>
  <si>
    <t>Culm length 1 (cm)</t>
  </si>
  <si>
    <t>Culm length base to top collar 1 (cm)</t>
  </si>
  <si>
    <t>Culm length base to top collar 2 (cm)</t>
  </si>
  <si>
    <t>Culm length base to top collar 3 (cm)</t>
  </si>
  <si>
    <t>Culm length 2 (cm)</t>
  </si>
  <si>
    <t>Culm length 3 (cm)</t>
  </si>
  <si>
    <t>Colten Maertens</t>
  </si>
  <si>
    <t>Total #shoots at end</t>
  </si>
  <si>
    <t>Avg culm length per pot (cm)</t>
  </si>
  <si>
    <t>Avg culm length to top collar per pot (cm)</t>
  </si>
  <si>
    <t>Data taken 5-6 Sep on 15 h chamber, and plants put in hoop house.</t>
  </si>
  <si>
    <t>Only two new shoots were present.</t>
  </si>
  <si>
    <t>The following procedure was used for measuring culm length: if no flowers were present, then the measurement was from the shoot base to longest leaf tip; if a flower was present, then the measurement was from shoot base to the tip of the flower stalk.</t>
  </si>
  <si>
    <t>Ben Baechle</t>
  </si>
  <si>
    <t>Cut back 15hr/day plants</t>
  </si>
  <si>
    <t>10 hr Days Chamber Conditions</t>
  </si>
  <si>
    <t>Day Start</t>
  </si>
  <si>
    <t>Day End</t>
  </si>
  <si>
    <t>Irrigation Times (Duration)</t>
  </si>
  <si>
    <t># of times Irrigated per day</t>
  </si>
  <si>
    <t>50% Humidity, 23 C, 95% Fan Speed</t>
  </si>
  <si>
    <t>7:30 (1 min)</t>
  </si>
  <si>
    <t>8:30 (1 min)</t>
  </si>
  <si>
    <t>9:30 (1 min)</t>
  </si>
  <si>
    <t>15 hr Days Chamber Conditions</t>
  </si>
  <si>
    <t>11:30 (1 min)</t>
  </si>
  <si>
    <t>Conditions collected by Benjamin Baechle on Sept 24, 2013</t>
  </si>
  <si>
    <t># Days in Trial from Cut Date</t>
  </si>
  <si>
    <t>M. sinensis 'PMS-130'</t>
  </si>
  <si>
    <t>Gansu</t>
  </si>
  <si>
    <t>Longnan</t>
  </si>
  <si>
    <t>M. sinensis 'PMS-159'</t>
  </si>
  <si>
    <t>PMS-159</t>
  </si>
  <si>
    <t>Henan</t>
  </si>
  <si>
    <t>Sanmenxia</t>
  </si>
  <si>
    <t>M. sinensis 'PMS-161'</t>
  </si>
  <si>
    <t>PMS-161</t>
  </si>
  <si>
    <t>Shanxi</t>
  </si>
  <si>
    <t>Qinshui</t>
  </si>
  <si>
    <t>M. sinensis 'PMS-164'</t>
  </si>
  <si>
    <t>PMS-164</t>
  </si>
  <si>
    <t>Hebei</t>
  </si>
  <si>
    <t>Xingtai</t>
  </si>
  <si>
    <t>M. sinensis 'PMS-204'</t>
  </si>
  <si>
    <t>PMS-204</t>
  </si>
  <si>
    <t>Xinyang</t>
  </si>
  <si>
    <t>M. sinensis 'PMS-226'</t>
  </si>
  <si>
    <t>PMS-226</t>
  </si>
  <si>
    <t>Guizhou</t>
  </si>
  <si>
    <t>Guiyang</t>
  </si>
  <si>
    <t>Zhejiang</t>
  </si>
  <si>
    <t>Huzhou</t>
  </si>
  <si>
    <t>M. sinensis 'PMS-306'</t>
  </si>
  <si>
    <t>PMS-306</t>
  </si>
  <si>
    <t>Fuyang</t>
  </si>
  <si>
    <t>M. sinensis 'PMS-314'</t>
  </si>
  <si>
    <t>PMS-314</t>
  </si>
  <si>
    <t>Fujian</t>
  </si>
  <si>
    <t>Ningde</t>
  </si>
  <si>
    <t>M. sinensis 'PMS-347'</t>
  </si>
  <si>
    <t>PMS-347</t>
  </si>
  <si>
    <t>Guangdong</t>
  </si>
  <si>
    <t>Xingning</t>
  </si>
  <si>
    <t>M. sinensis 'PMS-359'</t>
  </si>
  <si>
    <t>PMS-359</t>
  </si>
  <si>
    <t>Yunfu</t>
  </si>
  <si>
    <t>M. sinensis 'PMS-375'</t>
  </si>
  <si>
    <t>PMS-375</t>
  </si>
  <si>
    <t>Hainan</t>
  </si>
  <si>
    <t>Ding'an</t>
  </si>
  <si>
    <t>M. sinensis 'PMS-382'</t>
  </si>
  <si>
    <t>PMS-382</t>
  </si>
  <si>
    <t>Wuzhishan</t>
  </si>
  <si>
    <t>M. sinensis 'PMS-436'</t>
  </si>
  <si>
    <t>Liaoning</t>
  </si>
  <si>
    <t>Benxi</t>
  </si>
  <si>
    <t>M. sinensis 'PMS-438'</t>
  </si>
  <si>
    <t>Plants were shaded out, flag leaf observed most likely died and fell off plant.</t>
  </si>
  <si>
    <t>Expt #</t>
  </si>
  <si>
    <t>Put Miscanthus plants in growth chamber and planted sorghum seed. Start of 15 hr day pre-treatment.</t>
  </si>
  <si>
    <t>4 wk = 23 Dec, 6 wk =6 Jan , 8 wk = 20 Jan</t>
  </si>
  <si>
    <t>Plants cut to 5 cm above soil and light treatment (15 h for chamber 1 and 12.5 h for chamber 2) was initiated on 20 January 2014, 8 wk after pre-treatment started. 1 tsp of 13-13-13 Osmocote fertilizer was also added to each pot.</t>
  </si>
  <si>
    <t>Took Chamber Inventory</t>
  </si>
  <si>
    <t>1 Tbsp Osmocoat Added to Each Pot</t>
  </si>
  <si>
    <t>Plants Cut Back</t>
  </si>
  <si>
    <t>Safari Applied - 1 Tsp per Gallon</t>
  </si>
  <si>
    <t>M-Pede Applied - 10 Tbs per Gallon (4%)</t>
  </si>
  <si>
    <t>2 Tbsp Osmocote Addeded to Each Pot</t>
  </si>
  <si>
    <t>Increased watering to 1 min, 5 times per day</t>
  </si>
  <si>
    <t>Began taking end of GC portion data (stem count, length, etc)</t>
  </si>
  <si>
    <t>Finished taking end of GC portion data</t>
  </si>
  <si>
    <t>Plants cut back and moved to Rm 6 PA</t>
  </si>
  <si>
    <t>≥1</t>
  </si>
  <si>
    <t>Ishikari</t>
    <phoneticPr fontId="0"/>
  </si>
  <si>
    <t>Plants cut to 5 cm above soil and light treatment (10 h for chamber 2 and 12.5 h for chamber 1) was initiated on 15 June 2015, ~8 wk after pre-treatment started. 1 tsp of 17-5-11 Osmocote fertilizer was also added to each pot.</t>
  </si>
  <si>
    <t>Ended Expt</t>
  </si>
  <si>
    <t>Safari Applied to pots</t>
  </si>
  <si>
    <t>3 tsp/gal</t>
  </si>
  <si>
    <t>6oz dilute solution/pot</t>
  </si>
  <si>
    <t>PMS-382</t>
    <phoneticPr fontId="8" type="noConversion"/>
  </si>
  <si>
    <t>Hainan</t>
    <phoneticPr fontId="8" type="noConversion"/>
  </si>
  <si>
    <t>Wuzhishan</t>
    <phoneticPr fontId="8" type="noConversion"/>
  </si>
  <si>
    <t>PMS-375</t>
    <phoneticPr fontId="8" type="noConversion"/>
  </si>
  <si>
    <t>Ding'an</t>
    <phoneticPr fontId="8" type="noConversion"/>
  </si>
  <si>
    <t>PMS-359</t>
    <phoneticPr fontId="8" type="noConversion"/>
  </si>
  <si>
    <t>Guangdong</t>
    <phoneticPr fontId="8" type="noConversion"/>
  </si>
  <si>
    <t>Yunfu</t>
    <phoneticPr fontId="8" type="noConversion"/>
  </si>
  <si>
    <t>PMS-347</t>
    <phoneticPr fontId="8" type="noConversion"/>
  </si>
  <si>
    <t>Xingning</t>
    <phoneticPr fontId="8" type="noConversion"/>
  </si>
  <si>
    <t>PMS-314</t>
    <phoneticPr fontId="8" type="noConversion"/>
  </si>
  <si>
    <t>Fujian</t>
    <phoneticPr fontId="8" type="noConversion"/>
  </si>
  <si>
    <t>Ningde</t>
    <phoneticPr fontId="8" type="noConversion"/>
  </si>
  <si>
    <t>PMS-226</t>
    <phoneticPr fontId="8" type="noConversion"/>
  </si>
  <si>
    <t>Guizhou</t>
    <phoneticPr fontId="8" type="noConversion"/>
  </si>
  <si>
    <t>Guiyang</t>
    <phoneticPr fontId="8" type="noConversion"/>
  </si>
  <si>
    <t>PMS-306</t>
    <phoneticPr fontId="8" type="noConversion"/>
  </si>
  <si>
    <t>Zhejiang</t>
    <phoneticPr fontId="8" type="noConversion"/>
  </si>
  <si>
    <t>Fuyang</t>
    <phoneticPr fontId="8" type="noConversion"/>
  </si>
  <si>
    <t>Huzhou</t>
    <phoneticPr fontId="8" type="noConversion"/>
  </si>
  <si>
    <t>PMS-204</t>
    <phoneticPr fontId="8" type="noConversion"/>
  </si>
  <si>
    <t>Henan</t>
    <phoneticPr fontId="8" type="noConversion"/>
  </si>
  <si>
    <t>Xinyang</t>
    <phoneticPr fontId="8" type="noConversion"/>
  </si>
  <si>
    <t>Gansu</t>
    <phoneticPr fontId="8" type="noConversion"/>
  </si>
  <si>
    <t>Longnan</t>
    <phoneticPr fontId="8" type="noConversion"/>
  </si>
  <si>
    <t>PMS-159</t>
    <phoneticPr fontId="8" type="noConversion"/>
  </si>
  <si>
    <t>Sanmenxia</t>
    <phoneticPr fontId="8" type="noConversion"/>
  </si>
  <si>
    <t>PMS-161</t>
    <phoneticPr fontId="8" type="noConversion"/>
  </si>
  <si>
    <t>Shanxi</t>
    <phoneticPr fontId="8" type="noConversion"/>
  </si>
  <si>
    <t>Qinshui</t>
    <phoneticPr fontId="8" type="noConversion"/>
  </si>
  <si>
    <t>PMS-164</t>
    <phoneticPr fontId="8" type="noConversion"/>
  </si>
  <si>
    <t>Hebei</t>
    <phoneticPr fontId="8" type="noConversion"/>
  </si>
  <si>
    <t>Xingtai</t>
    <phoneticPr fontId="8" type="noConversion"/>
  </si>
  <si>
    <t>Liaoning</t>
    <phoneticPr fontId="8" type="noConversion"/>
  </si>
  <si>
    <t>Benxi</t>
    <phoneticPr fontId="8" type="noConversion"/>
  </si>
  <si>
    <t>Date cut to 5 cm &amp; Trtmt started</t>
  </si>
  <si>
    <t>For sorghum control pots, old refers to plants seeded on 13 Aug and cut to 5 cm on 27 Aug, whereas new refers to plants seeded on 27 Aug.</t>
  </si>
  <si>
    <t>Chamber</t>
  </si>
  <si>
    <t>Plant # (old)</t>
  </si>
  <si>
    <t>Plant # (new)</t>
  </si>
  <si>
    <t>1st flag leaf 2011</t>
  </si>
  <si>
    <t>1st booting date 2011</t>
  </si>
  <si>
    <t>1st heading date 2011</t>
  </si>
  <si>
    <t>1st flowering date 2011</t>
  </si>
  <si>
    <t>50% heading date 2011</t>
  </si>
  <si>
    <t>50% flowering date 2011</t>
  </si>
  <si>
    <t># days to 1st flag leaf 2011</t>
  </si>
  <si>
    <t># days to 1st booting date 2011</t>
  </si>
  <si>
    <t># days to 1st heading date 2011</t>
  </si>
  <si>
    <t># days to 1st flowering date 2011</t>
  </si>
  <si>
    <t># days to 50% heading date 2011</t>
  </si>
  <si>
    <t># days to 50% flowering date 2011</t>
  </si>
  <si>
    <t>Biei ④</t>
  </si>
  <si>
    <t>Count of Plant # (new)</t>
  </si>
  <si>
    <t>Count of # days to 1st flag leaf 2011</t>
  </si>
  <si>
    <t>Average of # days to 1st flag leaf 2011</t>
  </si>
  <si>
    <t>OKA-2010-001</t>
  </si>
  <si>
    <t>New Caledonia</t>
  </si>
  <si>
    <t>S. bicolor '100M'</t>
  </si>
  <si>
    <t>S. bicolor '100M-new'</t>
  </si>
  <si>
    <t>S. bicolor '38M'</t>
  </si>
  <si>
    <t>S. bicolor '38M-new'</t>
  </si>
  <si>
    <t>S. bicolor '58M'</t>
  </si>
  <si>
    <t>S. bicolor '58M-new'</t>
  </si>
  <si>
    <t>M. sinensis 'EBI-2008-32a'</t>
  </si>
  <si>
    <t>M. sinensis 'EBI-2008-51c'</t>
  </si>
  <si>
    <t>M. sinensis 'Koike-11a'</t>
  </si>
  <si>
    <t>M. sinensis 'Koike-12b'</t>
  </si>
  <si>
    <t>M. sinensis 'Onna-1'</t>
  </si>
  <si>
    <t>M. sinensis 'Tōhoku-2010-015a'</t>
  </si>
  <si>
    <t>M. sinensis 'Uruma-1b'</t>
  </si>
  <si>
    <t>S bicolor 'SM100'</t>
  </si>
  <si>
    <t>M. sinensis 'Koike-21c'</t>
  </si>
  <si>
    <t>M. ×giganteus 'Illinois'</t>
  </si>
  <si>
    <t>M. floridulus 'US56-0022-03'</t>
  </si>
  <si>
    <t>M. sinensis 'Nippon'</t>
  </si>
  <si>
    <t>M. floridulus  'NG77-022'</t>
  </si>
  <si>
    <t>M. sacchariflorus 'Hortico'</t>
  </si>
  <si>
    <t>M. sinensis 'Flamingo'</t>
  </si>
  <si>
    <t>M. sinensis 'Gracillimus'</t>
  </si>
  <si>
    <t>M. sinensis 'Miyazaki 1.5'</t>
  </si>
  <si>
    <t>M. sinensis 'Sugadaira 2.4'</t>
  </si>
  <si>
    <t>M. sinensis 'Teshio 3.3'</t>
  </si>
  <si>
    <t>dsfdsf</t>
  </si>
  <si>
    <t>Count of # days to 1st flowering date 2011</t>
  </si>
  <si>
    <t>Average of # days to 1st flowering date 2011</t>
  </si>
  <si>
    <t>Count of # days to 50% flowering date 2011</t>
  </si>
  <si>
    <t>Average of # days to 50% flowering date 2011</t>
  </si>
  <si>
    <t>Groups Consensus</t>
  </si>
  <si>
    <t>SE China Msi</t>
  </si>
  <si>
    <t>C Japan Msi</t>
  </si>
  <si>
    <t>N Japan Msi</t>
  </si>
  <si>
    <t>Order</t>
  </si>
  <si>
    <t>M. sinensis x M. sacchariflorus 2x  'PMS-300'</t>
  </si>
  <si>
    <t>M. sinensis x M. sacchariflorus 2x</t>
  </si>
  <si>
    <t>S Japan Msi</t>
  </si>
  <si>
    <t>NE China/Korea/Russia 2x Msa</t>
  </si>
  <si>
    <t>Yangtze-Qinling Msi</t>
  </si>
  <si>
    <t>Sichuan Msi</t>
  </si>
  <si>
    <t>Korea, N China Msi</t>
  </si>
  <si>
    <t>Avg # leaves per stem</t>
  </si>
  <si>
    <t>Experiment description</t>
  </si>
  <si>
    <t>A total of 33 Miscanthus genotypes and two Sorghum bicolor controls (one short-day and one one day-neutral) were studied. After 42-61 d of establishment under constant long days (15 h) in growth chamber, all the aboveground stems of the Miscanthus plants were cut to 15 cm above the soil surface and then subjected to one of three day length treatments: 15 h, 12.5 h, and 10 h. For each combination of genotype and day length treatment, three replicate plots were tested. Data were recorded on number of days to first flagging and first flowering, total number of culms, number of reproductive shoots, reproductive shoot ratio, number of leaves per culm, and culm length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</si>
</sst>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409]d\-mmm\-yyyy;@"/>
    <numFmt numFmtId="165" formatCode="0.0"/>
    <numFmt numFmtId="166" formatCode="0.00000"/>
    <numFmt numFmtId="167" formatCode="0.00_ "/>
    <numFmt numFmtId="168" formatCode="[$-409]d\-mmm\-yy;@"/>
    <numFmt numFmtId="169" formatCode="[$-409]dd\-mmm\-yy;@"/>
    <numFmt numFmtId="170" formatCode="0.000"/>
  </numFmts>
  <fonts count="70">
    <font>
      <sz val="11"/>
      <color theme="1"/>
      <name val="Calibri"/>
      <family val="2"/>
      <scheme val="minor"/>
    </font>
    <font>
      <sz val="12"/>
      <color theme="1"/>
      <name val="Calibri"/>
      <family val="2"/>
      <scheme val="minor"/>
    </font>
    <font>
      <sz val="11"/>
      <color rgb="FFFF0000"/>
      <name val="Calibri"/>
      <family val="2"/>
      <scheme val="minor"/>
    </font>
    <font>
      <b/>
      <sz val="11"/>
      <color theme="1"/>
      <name val="Calibri"/>
      <family val="2"/>
      <scheme val="minor"/>
    </font>
    <font>
      <sz val="14"/>
      <color rgb="FF000000"/>
      <name val="Times New Roman"/>
      <family val="1"/>
    </font>
    <font>
      <b/>
      <sz val="7"/>
      <color rgb="FFFFFFFF"/>
      <name val="Arial"/>
      <family val="2"/>
    </font>
    <font>
      <sz val="7"/>
      <color rgb="FF455B73"/>
      <name val="Arial"/>
      <family val="2"/>
    </font>
    <font>
      <u/>
      <sz val="11"/>
      <color theme="10"/>
      <name val="Calibri"/>
      <family val="2"/>
      <scheme val="minor"/>
    </font>
    <font>
      <sz val="11"/>
      <color theme="1"/>
      <name val="Arial"/>
      <family val="2"/>
      <charset val="128"/>
    </font>
    <font>
      <b/>
      <sz val="12"/>
      <color indexed="8"/>
      <name val="Times New Roman"/>
      <family val="1"/>
    </font>
    <font>
      <b/>
      <sz val="11"/>
      <color rgb="FFFF0000"/>
      <name val="Calibri"/>
      <family val="2"/>
      <scheme val="minor"/>
    </font>
    <font>
      <b/>
      <sz val="12"/>
      <color theme="1"/>
      <name val="Calibri"/>
      <family val="2"/>
      <scheme val="minor"/>
    </font>
    <font>
      <b/>
      <vertAlign val="superscript"/>
      <sz val="11"/>
      <color theme="1"/>
      <name val="Calibri"/>
      <family val="2"/>
      <scheme val="minor"/>
    </font>
    <font>
      <i/>
      <sz val="11"/>
      <color theme="1"/>
      <name val="Calibri"/>
      <family val="2"/>
      <scheme val="minor"/>
    </font>
    <font>
      <sz val="8"/>
      <name val="Calibri"/>
      <family val="2"/>
      <scheme val="minor"/>
    </font>
    <font>
      <sz val="12"/>
      <color theme="1"/>
      <name val="Calibri"/>
      <family val="2"/>
      <scheme val="minor"/>
    </font>
    <font>
      <sz val="8"/>
      <color theme="1"/>
      <name val="Calibri"/>
      <family val="2"/>
      <scheme val="minor"/>
    </font>
    <font>
      <sz val="11"/>
      <color theme="1"/>
      <name val="Calibri"/>
      <family val="2"/>
      <charset val="128"/>
      <scheme val="minor"/>
    </font>
    <font>
      <sz val="11"/>
      <name val="Calibri"/>
      <family val="2"/>
      <charset val="128"/>
      <scheme val="minor"/>
    </font>
    <font>
      <sz val="11"/>
      <name val="Calibri"/>
      <family val="2"/>
      <scheme val="minor"/>
    </font>
    <font>
      <b/>
      <sz val="11"/>
      <name val="Calibri"/>
      <family val="2"/>
      <scheme val="minor"/>
    </font>
    <font>
      <i/>
      <sz val="11"/>
      <name val="Calibri"/>
      <family val="2"/>
      <scheme val="minor"/>
    </font>
    <font>
      <sz val="11"/>
      <color rgb="FFFF0000"/>
      <name val="Calibri"/>
      <family val="2"/>
      <charset val="128"/>
      <scheme val="minor"/>
    </font>
    <font>
      <sz val="12"/>
      <name val="Calibri"/>
      <family val="2"/>
      <scheme val="minor"/>
    </font>
    <font>
      <sz val="10.45"/>
      <color rgb="FFFF0000"/>
      <name val="Cambria"/>
      <family val="3"/>
      <charset val="128"/>
      <scheme val="major"/>
    </font>
    <font>
      <sz val="11"/>
      <color indexed="8"/>
      <name val="ＭＳ Ｐゴシック"/>
      <family val="3"/>
      <charset val="128"/>
    </font>
    <font>
      <b/>
      <sz val="10"/>
      <color theme="1"/>
      <name val="Courier New"/>
      <family val="3"/>
    </font>
    <font>
      <sz val="9"/>
      <color theme="1"/>
      <name val="Courier New"/>
      <family val="3"/>
    </font>
    <font>
      <i/>
      <sz val="11"/>
      <color indexed="8"/>
      <name val="Calibri"/>
      <family val="2"/>
      <scheme val="minor"/>
    </font>
    <font>
      <sz val="11"/>
      <color rgb="FF7030A0"/>
      <name val="Calibri"/>
      <family val="2"/>
      <scheme val="minor"/>
    </font>
    <font>
      <sz val="8"/>
      <color rgb="FF7030A0"/>
      <name val="Calibri"/>
      <family val="2"/>
      <scheme val="minor"/>
    </font>
    <font>
      <sz val="11"/>
      <color rgb="FF00B050"/>
      <name val="Calibri"/>
      <family val="2"/>
      <scheme val="minor"/>
    </font>
    <font>
      <b/>
      <sz val="11"/>
      <color rgb="FF00B050"/>
      <name val="Calibri"/>
      <family val="2"/>
      <scheme val="minor"/>
    </font>
    <font>
      <i/>
      <sz val="11"/>
      <color rgb="FF00B050"/>
      <name val="Calibri"/>
      <family val="2"/>
      <scheme val="minor"/>
    </font>
    <font>
      <b/>
      <sz val="10"/>
      <color rgb="FF000000"/>
      <name val="Courier New"/>
      <family val="3"/>
    </font>
    <font>
      <sz val="11"/>
      <color theme="1"/>
      <name val="Arial"/>
      <family val="2"/>
    </font>
    <font>
      <sz val="11"/>
      <name val="ＭＳ Ｐゴシック"/>
      <family val="3"/>
      <charset val="128"/>
    </font>
    <font>
      <sz val="12"/>
      <color rgb="FF000000"/>
      <name val="Times"/>
      <family val="1"/>
    </font>
    <font>
      <sz val="7.5"/>
      <color rgb="FF000000"/>
      <name val="Arial"/>
      <family val="2"/>
    </font>
    <font>
      <sz val="11"/>
      <color theme="1"/>
      <name val="Times New Roman"/>
      <family val="1"/>
    </font>
    <font>
      <b/>
      <sz val="12"/>
      <color theme="1"/>
      <name val="Times"/>
      <family val="1"/>
    </font>
    <font>
      <sz val="12"/>
      <color theme="1"/>
      <name val="Times"/>
      <family val="1"/>
    </font>
    <font>
      <sz val="7.5"/>
      <color theme="1"/>
      <name val="Arial"/>
      <family val="2"/>
    </font>
    <font>
      <b/>
      <sz val="14"/>
      <color rgb="FF000000"/>
      <name val="Times"/>
      <family val="1"/>
    </font>
    <font>
      <i/>
      <sz val="11"/>
      <color rgb="FFFF0000"/>
      <name val="Calibri"/>
      <family val="2"/>
      <scheme val="minor"/>
    </font>
    <font>
      <sz val="8"/>
      <color rgb="FFFF0000"/>
      <name val="Calibri"/>
      <family val="2"/>
      <scheme val="minor"/>
    </font>
    <font>
      <sz val="12"/>
      <color rgb="FFFF0000"/>
      <name val="Calibri"/>
      <family val="2"/>
      <scheme val="minor"/>
    </font>
    <font>
      <b/>
      <sz val="11"/>
      <color rgb="FF7030A0"/>
      <name val="Calibri"/>
      <family val="2"/>
      <scheme val="minor"/>
    </font>
    <font>
      <i/>
      <sz val="11"/>
      <color rgb="FF7030A0"/>
      <name val="Calibri"/>
      <family val="2"/>
      <scheme val="minor"/>
    </font>
    <font>
      <sz val="12"/>
      <color rgb="FF7030A0"/>
      <name val="Calibri"/>
      <family val="2"/>
      <scheme val="minor"/>
    </font>
    <font>
      <b/>
      <sz val="12"/>
      <name val="Times New Roman"/>
      <family val="1"/>
    </font>
    <font>
      <i/>
      <sz val="12"/>
      <name val="Times New Roman"/>
      <family val="1"/>
    </font>
    <font>
      <sz val="12"/>
      <name val="Times New Roman"/>
      <family val="1"/>
    </font>
    <font>
      <sz val="12"/>
      <color indexed="8"/>
      <name val="Times New Roman"/>
      <family val="1"/>
    </font>
    <font>
      <i/>
      <sz val="12"/>
      <color indexed="8"/>
      <name val="Times New Roman"/>
      <family val="1"/>
    </font>
    <font>
      <sz val="9"/>
      <color indexed="81"/>
      <name val="Tahoma"/>
      <family val="2"/>
    </font>
    <font>
      <b/>
      <sz val="9"/>
      <color indexed="81"/>
      <name val="Tahoma"/>
      <family val="2"/>
    </font>
    <font>
      <sz val="10"/>
      <name val="Arial"/>
      <family val="2"/>
    </font>
    <font>
      <b/>
      <sz val="10"/>
      <name val="Arial"/>
      <family val="2"/>
    </font>
    <font>
      <sz val="11"/>
      <color rgb="FF9C0006"/>
      <name val="Calibri"/>
      <family val="2"/>
      <charset val="128"/>
      <scheme val="minor"/>
    </font>
    <font>
      <sz val="12"/>
      <name val="宋体"/>
      <charset val="134"/>
    </font>
    <font>
      <sz val="10"/>
      <name val="Calibri"/>
      <family val="2"/>
      <scheme val="minor"/>
    </font>
    <font>
      <b/>
      <sz val="10"/>
      <name val="Calibri"/>
      <family val="2"/>
      <scheme val="minor"/>
    </font>
    <font>
      <sz val="10"/>
      <color theme="1"/>
      <name val="Calibri"/>
      <family val="2"/>
      <scheme val="minor"/>
    </font>
    <font>
      <sz val="10"/>
      <color rgb="FFFF0000"/>
      <name val="Calibri"/>
      <family val="2"/>
      <scheme val="minor"/>
    </font>
    <font>
      <strike/>
      <sz val="10"/>
      <name val="Calibri"/>
      <family val="2"/>
      <scheme val="minor"/>
    </font>
    <font>
      <b/>
      <i/>
      <sz val="10"/>
      <name val="Calibri"/>
      <family val="2"/>
      <scheme val="minor"/>
    </font>
    <font>
      <i/>
      <sz val="10"/>
      <name val="Calibri"/>
      <family val="2"/>
      <scheme val="minor"/>
    </font>
    <font>
      <i/>
      <sz val="10"/>
      <color theme="1"/>
      <name val="Calibri"/>
      <family val="2"/>
      <scheme val="minor"/>
    </font>
    <font>
      <b/>
      <sz val="10"/>
      <color theme="1"/>
      <name val="Calibri"/>
      <family val="2"/>
      <scheme val="minor"/>
    </font>
  </fonts>
  <fills count="7">
    <fill>
      <patternFill patternType="none"/>
    </fill>
    <fill>
      <patternFill patternType="gray125"/>
    </fill>
    <fill>
      <patternFill patternType="solid">
        <fgColor rgb="FFFFFFFF"/>
        <bgColor indexed="64"/>
      </patternFill>
    </fill>
    <fill>
      <patternFill patternType="solid">
        <fgColor rgb="FF299AD5"/>
        <bgColor indexed="64"/>
      </patternFill>
    </fill>
    <fill>
      <patternFill patternType="solid">
        <fgColor rgb="FFFFFF00"/>
        <bgColor indexed="64"/>
      </patternFill>
    </fill>
    <fill>
      <patternFill patternType="solid">
        <fgColor rgb="FFFFC000"/>
        <bgColor indexed="64"/>
      </patternFill>
    </fill>
    <fill>
      <patternFill patternType="solid">
        <fgColor rgb="FFFFC7CE"/>
      </patternFill>
    </fill>
  </fills>
  <borders count="14">
    <border>
      <left/>
      <right/>
      <top/>
      <bottom/>
      <diagonal/>
    </border>
    <border>
      <left/>
      <right/>
      <top/>
      <bottom style="medium">
        <color rgb="FFE3E1C7"/>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9">
    <xf numFmtId="0" fontId="0" fillId="0" borderId="0"/>
    <xf numFmtId="0" fontId="7" fillId="0" borderId="0" applyNumberFormat="0" applyFill="0" applyBorder="0" applyAlignment="0" applyProtection="0"/>
    <xf numFmtId="0" fontId="8" fillId="0" borderId="0">
      <alignment vertical="center"/>
    </xf>
    <xf numFmtId="0" fontId="17" fillId="0" borderId="0">
      <alignment vertical="center"/>
    </xf>
    <xf numFmtId="0" fontId="35" fillId="0" borderId="0">
      <alignment vertical="center"/>
    </xf>
    <xf numFmtId="0" fontId="36" fillId="0" borderId="0">
      <alignment vertical="center"/>
    </xf>
    <xf numFmtId="0" fontId="57" fillId="0" borderId="0"/>
    <xf numFmtId="0" fontId="59" fillId="6" borderId="0" applyNumberFormat="0" applyBorder="0" applyAlignment="0" applyProtection="0">
      <alignment vertical="center"/>
    </xf>
    <xf numFmtId="0" fontId="60" fillId="0" borderId="0"/>
    <xf numFmtId="0" fontId="60" fillId="0" borderId="0"/>
    <xf numFmtId="0" fontId="60" fillId="0" borderId="0"/>
    <xf numFmtId="0" fontId="57" fillId="0" borderId="0"/>
    <xf numFmtId="0" fontId="60" fillId="0" borderId="0">
      <alignment vertical="center"/>
    </xf>
    <xf numFmtId="0" fontId="57" fillId="0" borderId="0"/>
    <xf numFmtId="0" fontId="60" fillId="0" borderId="0"/>
    <xf numFmtId="0" fontId="60" fillId="0" borderId="0"/>
    <xf numFmtId="0" fontId="60" fillId="0" borderId="0"/>
    <xf numFmtId="0" fontId="60" fillId="0" borderId="0"/>
    <xf numFmtId="0" fontId="36" fillId="0" borderId="0">
      <alignment vertical="center"/>
    </xf>
  </cellStyleXfs>
  <cellXfs count="250">
    <xf numFmtId="0" fontId="0" fillId="0" borderId="0" xfId="0"/>
    <xf numFmtId="0" fontId="5" fillId="3" borderId="0" xfId="0" applyFont="1" applyFill="1" applyAlignment="1">
      <alignment horizontal="left" vertical="center" wrapText="1"/>
    </xf>
    <xf numFmtId="0" fontId="7" fillId="2" borderId="1" xfId="1" applyFill="1" applyBorder="1" applyAlignment="1">
      <alignment horizontal="center" vertical="top" wrapText="1"/>
    </xf>
    <xf numFmtId="0" fontId="6" fillId="2" borderId="1" xfId="0" applyFont="1" applyFill="1" applyBorder="1" applyAlignment="1">
      <alignment horizontal="left" vertical="top" wrapText="1"/>
    </xf>
    <xf numFmtId="0" fontId="3" fillId="0" borderId="0" xfId="0" applyFont="1"/>
    <xf numFmtId="0" fontId="6" fillId="4" borderId="1" xfId="0" applyFont="1" applyFill="1" applyBorder="1" applyAlignment="1">
      <alignment horizontal="left" vertical="top" wrapText="1"/>
    </xf>
    <xf numFmtId="0" fontId="3" fillId="0" borderId="0" xfId="0" applyFont="1" applyAlignment="1">
      <alignment wrapText="1"/>
    </xf>
    <xf numFmtId="0" fontId="3" fillId="0" borderId="0" xfId="0" applyFont="1" applyAlignment="1">
      <alignment horizontal="center" wrapText="1"/>
    </xf>
    <xf numFmtId="164" fontId="9" fillId="0" borderId="2" xfId="2" applyNumberFormat="1" applyFont="1" applyFill="1" applyBorder="1" applyAlignment="1">
      <alignment horizontal="center" wrapText="1"/>
    </xf>
    <xf numFmtId="164" fontId="3" fillId="0" borderId="0" xfId="0" applyNumberFormat="1" applyFont="1" applyAlignment="1">
      <alignment horizontal="center" wrapText="1"/>
    </xf>
    <xf numFmtId="165" fontId="3" fillId="0" borderId="0" xfId="0" applyNumberFormat="1" applyFont="1" applyAlignment="1">
      <alignment horizontal="right" wrapText="1"/>
    </xf>
    <xf numFmtId="0" fontId="3" fillId="0" borderId="0" xfId="0" applyFont="1" applyAlignment="1">
      <alignment horizontal="left" wrapText="1"/>
    </xf>
    <xf numFmtId="0" fontId="3" fillId="4" borderId="0" xfId="0" applyFont="1" applyFill="1" applyAlignment="1">
      <alignment horizontal="center" wrapText="1"/>
    </xf>
    <xf numFmtId="0" fontId="10" fillId="0" borderId="0" xfId="0" applyFont="1" applyAlignment="1">
      <alignment horizontal="center" wrapText="1"/>
    </xf>
    <xf numFmtId="0" fontId="3" fillId="0" borderId="0" xfId="0" applyFont="1" applyAlignment="1">
      <alignment horizontal="right" wrapText="1"/>
    </xf>
    <xf numFmtId="165" fontId="11" fillId="0" borderId="0" xfId="0" applyNumberFormat="1" applyFont="1" applyAlignment="1">
      <alignment horizontal="right" wrapText="1"/>
    </xf>
    <xf numFmtId="2" fontId="3" fillId="0" borderId="0" xfId="0" applyNumberFormat="1" applyFont="1" applyAlignment="1">
      <alignment horizontal="right" wrapText="1"/>
    </xf>
    <xf numFmtId="164" fontId="3" fillId="0" borderId="0" xfId="0" applyNumberFormat="1" applyFont="1" applyAlignment="1">
      <alignment horizontal="left" wrapText="1"/>
    </xf>
    <xf numFmtId="0" fontId="13" fillId="0" borderId="0" xfId="0" applyFont="1"/>
    <xf numFmtId="0" fontId="0" fillId="0" borderId="0" xfId="0" applyFont="1" applyAlignment="1">
      <alignment horizontal="center"/>
    </xf>
    <xf numFmtId="0" fontId="0" fillId="0" borderId="0" xfId="0" applyAlignment="1">
      <alignment horizontal="center"/>
    </xf>
    <xf numFmtId="164" fontId="14" fillId="0" borderId="0" xfId="0" applyNumberFormat="1" applyFont="1" applyAlignment="1">
      <alignment horizontal="center"/>
    </xf>
    <xf numFmtId="165" fontId="0" fillId="0" borderId="0" xfId="0" applyNumberFormat="1" applyAlignment="1">
      <alignment horizontal="right"/>
    </xf>
    <xf numFmtId="0" fontId="0" fillId="4" borderId="0" xfId="0" applyFill="1" applyAlignment="1">
      <alignment horizontal="center"/>
    </xf>
    <xf numFmtId="0" fontId="2" fillId="0" borderId="0" xfId="0" applyFont="1" applyAlignment="1">
      <alignment horizontal="center"/>
    </xf>
    <xf numFmtId="166" fontId="0" fillId="0" borderId="0" xfId="0" applyNumberFormat="1" applyFont="1" applyAlignment="1">
      <alignment horizontal="right"/>
    </xf>
    <xf numFmtId="165" fontId="15" fillId="0" borderId="0" xfId="0" applyNumberFormat="1" applyFont="1" applyAlignment="1">
      <alignment horizontal="right"/>
    </xf>
    <xf numFmtId="2" fontId="0" fillId="0" borderId="0" xfId="0" applyNumberFormat="1"/>
    <xf numFmtId="165" fontId="0" fillId="0" borderId="0" xfId="0" applyNumberFormat="1"/>
    <xf numFmtId="0" fontId="0" fillId="0" borderId="0" xfId="0" applyAlignment="1">
      <alignment horizontal="right"/>
    </xf>
    <xf numFmtId="164" fontId="16" fillId="0" borderId="0" xfId="0" applyNumberFormat="1" applyFont="1" applyAlignment="1">
      <alignment horizontal="center"/>
    </xf>
    <xf numFmtId="0" fontId="18" fillId="0" borderId="0" xfId="3" applyFont="1" applyFill="1">
      <alignment vertical="center"/>
    </xf>
    <xf numFmtId="164" fontId="0" fillId="0" borderId="0" xfId="0" applyNumberFormat="1"/>
    <xf numFmtId="0" fontId="19" fillId="0" borderId="0" xfId="0" applyFont="1"/>
    <xf numFmtId="0" fontId="20" fillId="0" borderId="0" xfId="0" applyFont="1"/>
    <xf numFmtId="0" fontId="21" fillId="0" borderId="0" xfId="0" applyFont="1"/>
    <xf numFmtId="0" fontId="19" fillId="0" borderId="0" xfId="0" applyFont="1" applyAlignment="1">
      <alignment horizontal="center"/>
    </xf>
    <xf numFmtId="165" fontId="19" fillId="0" borderId="0" xfId="0" applyNumberFormat="1" applyFont="1" applyAlignment="1">
      <alignment horizontal="right"/>
    </xf>
    <xf numFmtId="0" fontId="18" fillId="4" borderId="0" xfId="3" applyFont="1" applyFill="1" applyAlignment="1">
      <alignment horizontal="center" vertical="center"/>
    </xf>
    <xf numFmtId="0" fontId="18" fillId="0" borderId="0" xfId="3" applyFont="1" applyFill="1" applyAlignment="1">
      <alignment horizontal="center" vertical="center"/>
    </xf>
    <xf numFmtId="0" fontId="22" fillId="0" borderId="0" xfId="3" applyFont="1" applyFill="1" applyAlignment="1">
      <alignment horizontal="center" vertical="center"/>
    </xf>
    <xf numFmtId="166" fontId="19" fillId="0" borderId="0" xfId="0" applyNumberFormat="1" applyFont="1" applyAlignment="1">
      <alignment horizontal="right"/>
    </xf>
    <xf numFmtId="165" fontId="23" fillId="0" borderId="0" xfId="0" applyNumberFormat="1" applyFont="1" applyAlignment="1">
      <alignment horizontal="right"/>
    </xf>
    <xf numFmtId="0" fontId="18" fillId="0" borderId="0" xfId="3" applyFont="1" applyFill="1" applyAlignment="1">
      <alignment horizontal="right" vertical="center"/>
    </xf>
    <xf numFmtId="167" fontId="18" fillId="0" borderId="0" xfId="3" applyNumberFormat="1" applyFont="1" applyFill="1">
      <alignment vertical="center"/>
    </xf>
    <xf numFmtId="164" fontId="14" fillId="0" borderId="0" xfId="3" applyNumberFormat="1" applyFont="1" applyFill="1" applyAlignment="1">
      <alignment horizontal="center" vertical="center"/>
    </xf>
    <xf numFmtId="0" fontId="2" fillId="0" borderId="0" xfId="0" applyFont="1"/>
    <xf numFmtId="0" fontId="24" fillId="0" borderId="0" xfId="3" applyFont="1" applyAlignment="1">
      <alignment horizontal="center" vertical="center"/>
    </xf>
    <xf numFmtId="164" fontId="0" fillId="0" borderId="0" xfId="0" applyNumberFormat="1" applyAlignment="1">
      <alignment horizontal="center"/>
    </xf>
    <xf numFmtId="0" fontId="0" fillId="0" borderId="0" xfId="0" applyFont="1"/>
    <xf numFmtId="0" fontId="26" fillId="0" borderId="0" xfId="0" applyFont="1" applyAlignment="1">
      <alignment wrapText="1"/>
    </xf>
    <xf numFmtId="0" fontId="21" fillId="0" borderId="0" xfId="0" applyFont="1" applyAlignment="1">
      <alignment horizontal="left" vertical="center"/>
    </xf>
    <xf numFmtId="0" fontId="26" fillId="0" borderId="0" xfId="0" applyFont="1" applyFill="1" applyAlignment="1">
      <alignment wrapText="1"/>
    </xf>
    <xf numFmtId="0" fontId="26" fillId="0" borderId="0" xfId="0" applyFont="1" applyFill="1"/>
    <xf numFmtId="0" fontId="27" fillId="0" borderId="0" xfId="0" applyFont="1" applyFill="1" applyAlignment="1">
      <alignment horizontal="right"/>
    </xf>
    <xf numFmtId="0" fontId="28" fillId="0" borderId="0" xfId="2" applyFont="1" applyFill="1" applyAlignment="1"/>
    <xf numFmtId="0" fontId="29" fillId="0" borderId="0" xfId="0" applyFont="1"/>
    <xf numFmtId="0" fontId="29" fillId="0" borderId="0" xfId="0" applyFont="1" applyAlignment="1">
      <alignment horizontal="center"/>
    </xf>
    <xf numFmtId="164" fontId="30" fillId="0" borderId="0" xfId="0" applyNumberFormat="1" applyFont="1" applyAlignment="1">
      <alignment horizontal="center"/>
    </xf>
    <xf numFmtId="165" fontId="29" fillId="0" borderId="0" xfId="0" applyNumberFormat="1" applyFont="1" applyAlignment="1">
      <alignment horizontal="right"/>
    </xf>
    <xf numFmtId="0" fontId="29" fillId="4" borderId="0" xfId="0" applyFont="1" applyFill="1" applyAlignment="1">
      <alignment horizontal="center"/>
    </xf>
    <xf numFmtId="0" fontId="31" fillId="0" borderId="0" xfId="0" applyFont="1"/>
    <xf numFmtId="0" fontId="32" fillId="0" borderId="0" xfId="0" applyFont="1"/>
    <xf numFmtId="0" fontId="33" fillId="0" borderId="0" xfId="0" applyFont="1" applyAlignment="1">
      <alignment horizontal="left" vertical="center"/>
    </xf>
    <xf numFmtId="0" fontId="34" fillId="0" borderId="0" xfId="0" applyFont="1" applyFill="1" applyBorder="1"/>
    <xf numFmtId="0" fontId="37" fillId="0" borderId="0" xfId="0" applyFont="1"/>
    <xf numFmtId="0" fontId="38" fillId="0" borderId="0" xfId="0" applyFont="1"/>
    <xf numFmtId="0" fontId="4" fillId="0" borderId="0" xfId="0" applyFont="1" applyAlignment="1">
      <alignment vertical="center" wrapText="1"/>
    </xf>
    <xf numFmtId="0" fontId="40" fillId="0" borderId="3" xfId="0" applyFont="1" applyBorder="1" applyAlignment="1">
      <alignment horizontal="center" vertical="center" wrapText="1"/>
    </xf>
    <xf numFmtId="0" fontId="41" fillId="0" borderId="4" xfId="0" applyFont="1" applyBorder="1" applyAlignment="1">
      <alignment vertical="top" wrapText="1"/>
    </xf>
    <xf numFmtId="0" fontId="0" fillId="0" borderId="5" xfId="0" applyBorder="1" applyAlignment="1">
      <alignment vertical="top" wrapText="1"/>
    </xf>
    <xf numFmtId="0" fontId="42" fillId="0" borderId="5" xfId="0" applyFont="1" applyBorder="1" applyAlignment="1">
      <alignment vertical="top" wrapText="1"/>
    </xf>
    <xf numFmtId="0" fontId="42" fillId="0" borderId="6" xfId="0" applyFont="1" applyBorder="1" applyAlignment="1">
      <alignment vertical="top" wrapText="1"/>
    </xf>
    <xf numFmtId="17" fontId="43" fillId="0" borderId="0" xfId="0" applyNumberFormat="1" applyFont="1"/>
    <xf numFmtId="0" fontId="0" fillId="0" borderId="0" xfId="0" applyAlignment="1">
      <alignment wrapText="1"/>
    </xf>
    <xf numFmtId="0" fontId="3" fillId="5" borderId="0" xfId="0" applyFont="1" applyFill="1" applyAlignment="1">
      <alignment horizontal="center" wrapText="1"/>
    </xf>
    <xf numFmtId="0" fontId="0" fillId="5" borderId="0" xfId="0" applyFill="1" applyAlignment="1">
      <alignment horizontal="center"/>
    </xf>
    <xf numFmtId="0" fontId="18" fillId="5" borderId="0" xfId="3" applyFont="1" applyFill="1" applyAlignment="1">
      <alignment horizontal="center" vertical="center"/>
    </xf>
    <xf numFmtId="0" fontId="10" fillId="0" borderId="0" xfId="0" applyFont="1"/>
    <xf numFmtId="0" fontId="44" fillId="0" borderId="0" xfId="0" applyFont="1"/>
    <xf numFmtId="164" fontId="45" fillId="0" borderId="0" xfId="0" applyNumberFormat="1" applyFont="1" applyAlignment="1">
      <alignment horizontal="center"/>
    </xf>
    <xf numFmtId="165" fontId="2" fillId="0" borderId="0" xfId="0" applyNumberFormat="1" applyFont="1" applyAlignment="1">
      <alignment horizontal="right"/>
    </xf>
    <xf numFmtId="0" fontId="2" fillId="0" borderId="0" xfId="3" applyFont="1" applyFill="1">
      <alignment vertical="center"/>
    </xf>
    <xf numFmtId="0" fontId="2" fillId="4" borderId="0" xfId="3" applyFont="1" applyFill="1" applyAlignment="1">
      <alignment horizontal="center" vertical="center"/>
    </xf>
    <xf numFmtId="0" fontId="2" fillId="0" borderId="0" xfId="3" applyFont="1" applyFill="1" applyAlignment="1">
      <alignment horizontal="center" vertical="center"/>
    </xf>
    <xf numFmtId="0" fontId="2" fillId="5" borderId="0" xfId="3" applyFont="1" applyFill="1" applyAlignment="1">
      <alignment horizontal="center" vertical="center"/>
    </xf>
    <xf numFmtId="166" fontId="2" fillId="0" borderId="0" xfId="0" applyNumberFormat="1" applyFont="1" applyAlignment="1">
      <alignment horizontal="right"/>
    </xf>
    <xf numFmtId="165" fontId="46" fillId="0" borderId="0" xfId="0" applyNumberFormat="1" applyFont="1" applyAlignment="1">
      <alignment horizontal="right"/>
    </xf>
    <xf numFmtId="0" fontId="2" fillId="0" borderId="0" xfId="3" applyFont="1" applyFill="1" applyAlignment="1">
      <alignment horizontal="right" vertical="center"/>
    </xf>
    <xf numFmtId="167" fontId="2" fillId="0" borderId="0" xfId="3" applyNumberFormat="1" applyFont="1" applyFill="1">
      <alignment vertical="center"/>
    </xf>
    <xf numFmtId="164" fontId="45" fillId="0" borderId="0" xfId="3" applyNumberFormat="1" applyFont="1" applyFill="1" applyAlignment="1">
      <alignment horizontal="center" vertical="center"/>
    </xf>
    <xf numFmtId="0" fontId="47" fillId="0" borderId="0" xfId="0" applyFont="1"/>
    <xf numFmtId="0" fontId="48" fillId="0" borderId="0" xfId="0" applyFont="1" applyAlignment="1">
      <alignment horizontal="left" vertical="center"/>
    </xf>
    <xf numFmtId="0" fontId="29" fillId="5" borderId="0" xfId="0" applyFont="1" applyFill="1" applyAlignment="1">
      <alignment horizontal="center"/>
    </xf>
    <xf numFmtId="166" fontId="29" fillId="0" borderId="0" xfId="0" applyNumberFormat="1" applyFont="1" applyAlignment="1">
      <alignment horizontal="right"/>
    </xf>
    <xf numFmtId="165" fontId="49" fillId="0" borderId="0" xfId="0" applyNumberFormat="1" applyFont="1" applyAlignment="1">
      <alignment horizontal="right"/>
    </xf>
    <xf numFmtId="2" fontId="29" fillId="0" borderId="0" xfId="0" applyNumberFormat="1" applyFont="1"/>
    <xf numFmtId="165" fontId="29" fillId="0" borderId="0" xfId="0" applyNumberFormat="1" applyFont="1"/>
    <xf numFmtId="0" fontId="29" fillId="0" borderId="0" xfId="0" applyFont="1" applyAlignment="1">
      <alignment horizontal="right"/>
    </xf>
    <xf numFmtId="164" fontId="29" fillId="0" borderId="0" xfId="0" applyNumberFormat="1" applyFont="1"/>
    <xf numFmtId="164" fontId="29" fillId="0" borderId="0" xfId="0" applyNumberFormat="1" applyFont="1" applyAlignment="1">
      <alignment horizontal="center"/>
    </xf>
    <xf numFmtId="0" fontId="50" fillId="0" borderId="0" xfId="2" applyFont="1" applyFill="1" applyAlignment="1">
      <alignment horizontal="left" vertical="center"/>
    </xf>
    <xf numFmtId="0" fontId="51" fillId="0" borderId="0" xfId="2" applyFont="1" applyFill="1" applyAlignment="1">
      <alignment horizontal="left" vertical="center"/>
    </xf>
    <xf numFmtId="0" fontId="52" fillId="0" borderId="0" xfId="2" applyFont="1" applyFill="1" applyAlignment="1">
      <alignment horizontal="center" vertical="center"/>
    </xf>
    <xf numFmtId="0" fontId="53" fillId="0" borderId="0" xfId="2" applyFont="1" applyFill="1" applyAlignment="1">
      <alignment horizontal="center" vertical="center"/>
    </xf>
    <xf numFmtId="0" fontId="53" fillId="0" borderId="0" xfId="2" applyFont="1" applyFill="1" applyAlignment="1">
      <alignment horizontal="center"/>
    </xf>
    <xf numFmtId="0" fontId="53" fillId="0" borderId="0" xfId="2" applyFont="1" applyFill="1" applyAlignment="1"/>
    <xf numFmtId="0" fontId="53" fillId="4" borderId="0" xfId="2" applyFont="1" applyFill="1" applyAlignment="1">
      <alignment horizontal="center"/>
    </xf>
    <xf numFmtId="0" fontId="53" fillId="5" borderId="0" xfId="2" applyFont="1" applyFill="1" applyAlignment="1">
      <alignment horizontal="center"/>
    </xf>
    <xf numFmtId="2" fontId="52" fillId="0" borderId="0" xfId="2" applyNumberFormat="1" applyFont="1" applyFill="1" applyAlignment="1">
      <alignment horizontal="right" vertical="center"/>
    </xf>
    <xf numFmtId="0" fontId="52" fillId="0" borderId="0" xfId="2" applyFont="1" applyFill="1" applyAlignment="1">
      <alignment horizontal="right" vertical="center"/>
    </xf>
    <xf numFmtId="168" fontId="0" fillId="0" borderId="0" xfId="0" applyNumberFormat="1" applyFont="1" applyAlignment="1">
      <alignment horizontal="center"/>
    </xf>
    <xf numFmtId="164" fontId="53" fillId="0" borderId="0" xfId="2" applyNumberFormat="1" applyFont="1" applyFill="1" applyAlignment="1">
      <alignment horizontal="center"/>
    </xf>
    <xf numFmtId="0" fontId="54" fillId="0" borderId="0" xfId="2" applyFont="1" applyFill="1" applyAlignment="1"/>
    <xf numFmtId="15" fontId="52" fillId="0" borderId="0" xfId="0" applyNumberFormat="1" applyFont="1" applyAlignment="1">
      <alignment horizontal="center" vertical="center"/>
    </xf>
    <xf numFmtId="0" fontId="53" fillId="0" borderId="0" xfId="2" applyFont="1" applyFill="1" applyAlignment="1">
      <alignment horizontal="right" vertical="center"/>
    </xf>
    <xf numFmtId="2" fontId="53" fillId="0" borderId="0" xfId="2" applyNumberFormat="1" applyFont="1" applyFill="1" applyAlignment="1">
      <alignment horizontal="right" vertical="center"/>
    </xf>
    <xf numFmtId="2" fontId="53" fillId="0" borderId="0" xfId="2" applyNumberFormat="1" applyFont="1" applyFill="1" applyAlignment="1">
      <alignment horizontal="right"/>
    </xf>
    <xf numFmtId="0" fontId="53" fillId="0" borderId="0" xfId="2" applyFont="1" applyFill="1" applyAlignment="1">
      <alignment horizontal="right"/>
    </xf>
    <xf numFmtId="2" fontId="52" fillId="0" borderId="0" xfId="2" applyNumberFormat="1" applyFont="1" applyFill="1" applyAlignment="1">
      <alignment horizontal="right"/>
    </xf>
    <xf numFmtId="165" fontId="0" fillId="5" borderId="0" xfId="0" applyNumberFormat="1" applyFill="1" applyAlignment="1">
      <alignment horizontal="right"/>
    </xf>
    <xf numFmtId="0" fontId="7" fillId="0" borderId="0" xfId="1"/>
    <xf numFmtId="0" fontId="19" fillId="0" borderId="0" xfId="3" applyFont="1" applyFill="1">
      <alignment vertical="center"/>
    </xf>
    <xf numFmtId="0" fontId="19" fillId="0" borderId="0" xfId="3" applyFont="1" applyFill="1" applyAlignment="1">
      <alignment horizontal="center" vertical="center"/>
    </xf>
    <xf numFmtId="0" fontId="0" fillId="0" borderId="0" xfId="0" pivotButton="1"/>
    <xf numFmtId="0" fontId="0" fillId="0" borderId="0" xfId="0" applyNumberFormat="1"/>
    <xf numFmtId="0" fontId="58" fillId="0" borderId="0" xfId="6" applyFont="1" applyAlignment="1">
      <alignment vertical="top" wrapText="1"/>
    </xf>
    <xf numFmtId="0" fontId="58" fillId="0" borderId="0" xfId="6" applyFont="1" applyAlignment="1">
      <alignment horizontal="center" vertical="top" wrapText="1"/>
    </xf>
    <xf numFmtId="0" fontId="57" fillId="0" borderId="0" xfId="6" applyAlignment="1">
      <alignment vertical="top" wrapText="1"/>
    </xf>
    <xf numFmtId="16" fontId="57" fillId="0" borderId="0" xfId="6" applyNumberFormat="1" applyAlignment="1">
      <alignment vertical="top" wrapText="1"/>
    </xf>
    <xf numFmtId="164" fontId="58" fillId="0" borderId="0" xfId="6" applyNumberFormat="1" applyFont="1" applyAlignment="1">
      <alignment horizontal="left" vertical="top" wrapText="1"/>
    </xf>
    <xf numFmtId="164" fontId="57" fillId="0" borderId="0" xfId="6" applyNumberFormat="1" applyAlignment="1">
      <alignment horizontal="left" vertical="top" wrapText="1"/>
    </xf>
    <xf numFmtId="164" fontId="57" fillId="0" borderId="0" xfId="6" applyNumberFormat="1" applyAlignment="1">
      <alignment vertical="top" wrapText="1"/>
    </xf>
    <xf numFmtId="0" fontId="57" fillId="0" borderId="0" xfId="6" applyAlignment="1">
      <alignment horizontal="center" wrapText="1"/>
    </xf>
    <xf numFmtId="0" fontId="0" fillId="0" borderId="0" xfId="0" applyAlignment="1">
      <alignment horizontal="right" wrapText="1"/>
    </xf>
    <xf numFmtId="0" fontId="0" fillId="0" borderId="7" xfId="0" applyBorder="1" applyAlignment="1">
      <alignment wrapText="1"/>
    </xf>
    <xf numFmtId="0" fontId="0" fillId="0" borderId="8" xfId="0" applyBorder="1"/>
    <xf numFmtId="0" fontId="0" fillId="0" borderId="9" xfId="0" applyBorder="1"/>
    <xf numFmtId="0" fontId="0" fillId="0" borderId="10" xfId="0" applyBorder="1" applyAlignment="1">
      <alignment wrapText="1"/>
    </xf>
    <xf numFmtId="20" fontId="0" fillId="0" borderId="0" xfId="0" applyNumberFormat="1" applyBorder="1"/>
    <xf numFmtId="20" fontId="0" fillId="0" borderId="0" xfId="0" applyNumberFormat="1" applyBorder="1" applyAlignment="1">
      <alignment horizontal="right"/>
    </xf>
    <xf numFmtId="0" fontId="0" fillId="0" borderId="11" xfId="0" applyBorder="1" applyAlignment="1">
      <alignment horizontal="right"/>
    </xf>
    <xf numFmtId="0" fontId="0" fillId="0" borderId="0" xfId="0" applyBorder="1"/>
    <xf numFmtId="0" fontId="0" fillId="0" borderId="12" xfId="0" applyBorder="1" applyAlignment="1">
      <alignment wrapText="1"/>
    </xf>
    <xf numFmtId="0" fontId="0" fillId="0" borderId="2" xfId="0" applyBorder="1"/>
    <xf numFmtId="20" fontId="0" fillId="0" borderId="2" xfId="0" applyNumberFormat="1" applyBorder="1" applyAlignment="1">
      <alignment horizontal="right"/>
    </xf>
    <xf numFmtId="0" fontId="0" fillId="0" borderId="13" xfId="0" applyBorder="1" applyAlignment="1">
      <alignment horizontal="right"/>
    </xf>
    <xf numFmtId="20" fontId="0" fillId="0" borderId="0" xfId="0" applyNumberFormat="1" applyFill="1" applyBorder="1" applyAlignment="1">
      <alignment horizontal="right"/>
    </xf>
    <xf numFmtId="0" fontId="0" fillId="0" borderId="11" xfId="0" applyBorder="1"/>
    <xf numFmtId="20" fontId="0" fillId="0" borderId="2" xfId="0" applyNumberFormat="1" applyFill="1" applyBorder="1" applyAlignment="1">
      <alignment horizontal="right"/>
    </xf>
    <xf numFmtId="0" fontId="0" fillId="0" borderId="13" xfId="0" applyBorder="1"/>
    <xf numFmtId="1" fontId="57" fillId="0" borderId="0" xfId="6" applyNumberFormat="1" applyAlignment="1">
      <alignment horizontal="left" vertical="top" wrapText="1"/>
    </xf>
    <xf numFmtId="14" fontId="58" fillId="0" borderId="0" xfId="6" applyNumberFormat="1" applyFont="1" applyAlignment="1">
      <alignment vertical="top" wrapText="1"/>
    </xf>
    <xf numFmtId="164" fontId="57" fillId="0" borderId="0" xfId="6" applyNumberFormat="1" applyFont="1" applyAlignment="1">
      <alignment horizontal="left" vertical="top" wrapText="1"/>
    </xf>
    <xf numFmtId="0" fontId="57" fillId="0" borderId="0" xfId="6" applyFont="1" applyAlignment="1">
      <alignment vertical="top" wrapText="1"/>
    </xf>
    <xf numFmtId="0" fontId="57" fillId="0" borderId="0" xfId="6" applyFont="1" applyAlignment="1">
      <alignment horizontal="center" vertical="top" wrapText="1"/>
    </xf>
    <xf numFmtId="0" fontId="62" fillId="0" borderId="0" xfId="0" applyFont="1" applyFill="1" applyBorder="1" applyAlignment="1">
      <alignment wrapText="1"/>
    </xf>
    <xf numFmtId="169" fontId="61" fillId="0" borderId="0" xfId="0" applyNumberFormat="1" applyFont="1" applyFill="1" applyBorder="1"/>
    <xf numFmtId="0" fontId="61" fillId="0" borderId="0" xfId="0" applyFont="1" applyFill="1" applyBorder="1"/>
    <xf numFmtId="169" fontId="65" fillId="0" borderId="0" xfId="0" applyNumberFormat="1" applyFont="1" applyFill="1" applyBorder="1"/>
    <xf numFmtId="0" fontId="65" fillId="0" borderId="0" xfId="0" applyFont="1" applyFill="1" applyBorder="1"/>
    <xf numFmtId="0" fontId="61" fillId="0" borderId="0" xfId="0" applyNumberFormat="1" applyFont="1" applyFill="1" applyBorder="1" applyAlignment="1">
      <alignment horizontal="center"/>
    </xf>
    <xf numFmtId="169" fontId="61" fillId="0" borderId="0" xfId="0" applyNumberFormat="1" applyFont="1" applyFill="1" applyBorder="1" applyAlignment="1">
      <alignment horizontal="right"/>
    </xf>
    <xf numFmtId="165" fontId="61" fillId="0" borderId="0" xfId="0" applyNumberFormat="1" applyFont="1" applyFill="1" applyBorder="1" applyAlignment="1">
      <alignment horizontal="right"/>
    </xf>
    <xf numFmtId="169" fontId="64" fillId="0" borderId="0" xfId="0" applyNumberFormat="1" applyFont="1" applyFill="1" applyBorder="1"/>
    <xf numFmtId="169" fontId="63" fillId="0" borderId="0" xfId="0" applyNumberFormat="1" applyFont="1" applyFill="1" applyBorder="1"/>
    <xf numFmtId="0" fontId="63" fillId="0" borderId="0" xfId="0" applyFont="1" applyFill="1" applyBorder="1"/>
    <xf numFmtId="0" fontId="63" fillId="0" borderId="0" xfId="0" applyNumberFormat="1" applyFont="1" applyFill="1" applyBorder="1" applyAlignment="1">
      <alignment horizontal="center"/>
    </xf>
    <xf numFmtId="169" fontId="61" fillId="0" borderId="0" xfId="0" applyNumberFormat="1" applyFont="1" applyFill="1" applyBorder="1" applyAlignment="1">
      <alignment horizontal="center"/>
    </xf>
    <xf numFmtId="1" fontId="61" fillId="0" borderId="0" xfId="0" applyNumberFormat="1" applyFont="1" applyFill="1" applyBorder="1" applyAlignment="1">
      <alignment horizontal="center"/>
    </xf>
    <xf numFmtId="1" fontId="61" fillId="0" borderId="0" xfId="0" applyNumberFormat="1" applyFont="1" applyFill="1" applyBorder="1"/>
    <xf numFmtId="1" fontId="61" fillId="0" borderId="0" xfId="0" applyNumberFormat="1" applyFont="1" applyFill="1" applyBorder="1" applyAlignment="1">
      <alignment horizontal="right"/>
    </xf>
    <xf numFmtId="1" fontId="64" fillId="0" borderId="0" xfId="0" applyNumberFormat="1" applyFont="1" applyFill="1" applyBorder="1"/>
    <xf numFmtId="1" fontId="63" fillId="0" borderId="0" xfId="0" applyNumberFormat="1" applyFont="1" applyFill="1" applyBorder="1"/>
    <xf numFmtId="1" fontId="65" fillId="0" borderId="0" xfId="0" applyNumberFormat="1" applyFont="1" applyFill="1" applyBorder="1"/>
    <xf numFmtId="169" fontId="62" fillId="0" borderId="0" xfId="11" applyNumberFormat="1" applyFont="1" applyFill="1" applyBorder="1" applyAlignment="1">
      <alignment horizontal="center" wrapText="1"/>
    </xf>
    <xf numFmtId="1" fontId="62" fillId="0" borderId="0" xfId="11" applyNumberFormat="1" applyFont="1" applyFill="1" applyBorder="1" applyAlignment="1">
      <alignment horizontal="center" wrapText="1"/>
    </xf>
    <xf numFmtId="1" fontId="66" fillId="0" borderId="0" xfId="11" applyNumberFormat="1" applyFont="1" applyFill="1" applyBorder="1" applyAlignment="1">
      <alignment horizontal="center" wrapText="1"/>
    </xf>
    <xf numFmtId="164" fontId="61" fillId="0" borderId="0" xfId="6" applyNumberFormat="1" applyFont="1" applyFill="1" applyBorder="1" applyAlignment="1">
      <alignment horizontal="center" vertical="top" wrapText="1"/>
    </xf>
    <xf numFmtId="1" fontId="61" fillId="0" borderId="0" xfId="6" applyNumberFormat="1" applyFont="1" applyFill="1" applyBorder="1" applyAlignment="1">
      <alignment horizontal="center" vertical="top" wrapText="1"/>
    </xf>
    <xf numFmtId="0" fontId="61" fillId="0" borderId="0" xfId="0" applyFont="1" applyFill="1" applyBorder="1" applyAlignment="1">
      <alignment wrapText="1"/>
    </xf>
    <xf numFmtId="0" fontId="62" fillId="0" borderId="0" xfId="0" applyFont="1" applyFill="1" applyBorder="1"/>
    <xf numFmtId="165" fontId="61" fillId="0" borderId="0" xfId="0" applyNumberFormat="1" applyFont="1" applyFill="1" applyBorder="1" applyAlignment="1">
      <alignment horizontal="center"/>
    </xf>
    <xf numFmtId="0" fontId="62" fillId="0" borderId="0" xfId="0" applyFont="1" applyFill="1" applyBorder="1" applyAlignment="1">
      <alignment horizontal="center" wrapText="1"/>
    </xf>
    <xf numFmtId="0" fontId="62" fillId="0" borderId="0" xfId="0" applyFont="1" applyFill="1" applyBorder="1" applyAlignment="1">
      <alignment horizontal="left" wrapText="1"/>
    </xf>
    <xf numFmtId="2" fontId="62" fillId="0" borderId="0" xfId="0" applyNumberFormat="1" applyFont="1" applyFill="1" applyBorder="1" applyAlignment="1">
      <alignment horizontal="right" wrapText="1"/>
    </xf>
    <xf numFmtId="165" fontId="62" fillId="0" borderId="0" xfId="0" applyNumberFormat="1" applyFont="1" applyFill="1" applyBorder="1" applyAlignment="1">
      <alignment horizontal="right" wrapText="1"/>
    </xf>
    <xf numFmtId="165" fontId="66" fillId="0" borderId="0" xfId="0" applyNumberFormat="1" applyFont="1" applyFill="1" applyBorder="1" applyAlignment="1">
      <alignment horizontal="center" wrapText="1"/>
    </xf>
    <xf numFmtId="0" fontId="61" fillId="0" borderId="0" xfId="0" applyFont="1" applyFill="1" applyBorder="1" applyAlignment="1">
      <alignment horizontal="center"/>
    </xf>
    <xf numFmtId="0" fontId="67" fillId="0" borderId="0" xfId="0" applyFont="1" applyFill="1" applyBorder="1"/>
    <xf numFmtId="0" fontId="61" fillId="0" borderId="0" xfId="3" applyFont="1" applyFill="1" applyBorder="1">
      <alignment vertical="center"/>
    </xf>
    <xf numFmtId="0" fontId="61" fillId="0" borderId="0" xfId="3" applyFont="1" applyFill="1" applyBorder="1" applyAlignment="1">
      <alignment horizontal="center" vertical="center"/>
    </xf>
    <xf numFmtId="2" fontId="61" fillId="0" borderId="0" xfId="0" applyNumberFormat="1" applyFont="1" applyFill="1" applyBorder="1" applyAlignment="1">
      <alignment horizontal="right"/>
    </xf>
    <xf numFmtId="0" fontId="61" fillId="0" borderId="0" xfId="0" applyFont="1" applyFill="1" applyBorder="1" applyAlignment="1">
      <alignment horizontal="left"/>
    </xf>
    <xf numFmtId="0" fontId="67" fillId="0" borderId="0" xfId="0" applyFont="1" applyFill="1" applyBorder="1" applyAlignment="1">
      <alignment horizontal="left" vertical="center"/>
    </xf>
    <xf numFmtId="165" fontId="61" fillId="0" borderId="0" xfId="0" applyNumberFormat="1" applyFont="1" applyFill="1" applyBorder="1" applyAlignment="1">
      <alignment horizontal="left"/>
    </xf>
    <xf numFmtId="0" fontId="61" fillId="0" borderId="0" xfId="0" applyFont="1" applyFill="1" applyBorder="1" applyAlignment="1">
      <alignment horizontal="right"/>
    </xf>
    <xf numFmtId="0" fontId="67" fillId="0" borderId="0" xfId="2" applyFont="1" applyFill="1" applyBorder="1" applyAlignment="1"/>
    <xf numFmtId="0" fontId="68" fillId="0" borderId="0" xfId="0" applyFont="1" applyFill="1" applyBorder="1" applyAlignment="1">
      <alignment horizontal="left"/>
    </xf>
    <xf numFmtId="0" fontId="63" fillId="0" borderId="0" xfId="0" applyFont="1" applyFill="1" applyBorder="1" applyAlignment="1">
      <alignment horizontal="center"/>
    </xf>
    <xf numFmtId="0" fontId="64" fillId="0" borderId="0" xfId="0" applyFont="1" applyFill="1" applyBorder="1" applyAlignment="1">
      <alignment horizontal="center"/>
    </xf>
    <xf numFmtId="2" fontId="63" fillId="0" borderId="0" xfId="0" applyNumberFormat="1" applyFont="1" applyFill="1" applyBorder="1" applyAlignment="1">
      <alignment horizontal="right"/>
    </xf>
    <xf numFmtId="165" fontId="63" fillId="0" borderId="0" xfId="0" applyNumberFormat="1" applyFont="1" applyFill="1" applyBorder="1" applyAlignment="1">
      <alignment horizontal="right"/>
    </xf>
    <xf numFmtId="0" fontId="63" fillId="0" borderId="0" xfId="0" applyFont="1" applyFill="1" applyBorder="1" applyAlignment="1">
      <alignment horizontal="left"/>
    </xf>
    <xf numFmtId="0" fontId="67" fillId="0" borderId="0" xfId="0" applyFont="1" applyFill="1" applyBorder="1" applyAlignment="1">
      <alignment horizontal="left"/>
    </xf>
    <xf numFmtId="0" fontId="0" fillId="0" borderId="0" xfId="0" applyNumberFormat="1" applyAlignment="1">
      <alignment horizontal="right"/>
    </xf>
    <xf numFmtId="1" fontId="0" fillId="0" borderId="0" xfId="0" applyNumberFormat="1"/>
    <xf numFmtId="1" fontId="0" fillId="0" borderId="0" xfId="0" applyNumberFormat="1" applyAlignment="1">
      <alignment horizontal="right"/>
    </xf>
    <xf numFmtId="0" fontId="19" fillId="0" borderId="0" xfId="0" applyFont="1" applyFill="1"/>
    <xf numFmtId="0" fontId="21" fillId="0" borderId="0" xfId="0" applyFont="1" applyFill="1" applyAlignment="1">
      <alignment horizontal="left" vertical="center"/>
    </xf>
    <xf numFmtId="0" fontId="21" fillId="0" borderId="0" xfId="0" applyFont="1" applyFill="1"/>
    <xf numFmtId="170" fontId="19" fillId="0" borderId="0" xfId="0" applyNumberFormat="1" applyFont="1" applyFill="1" applyAlignment="1">
      <alignment horizontal="right"/>
    </xf>
    <xf numFmtId="0" fontId="19" fillId="0" borderId="0" xfId="0" applyFont="1" applyFill="1" applyAlignment="1">
      <alignment horizontal="center"/>
    </xf>
    <xf numFmtId="0" fontId="69" fillId="0" borderId="0" xfId="0" applyFont="1" applyFill="1" applyBorder="1"/>
    <xf numFmtId="0" fontId="20" fillId="0" borderId="0" xfId="0" applyFont="1" applyFill="1" applyAlignment="1">
      <alignment wrapText="1"/>
    </xf>
    <xf numFmtId="0" fontId="20" fillId="0" borderId="0" xfId="0" applyFont="1" applyFill="1" applyAlignment="1">
      <alignment horizontal="center" wrapText="1"/>
    </xf>
    <xf numFmtId="0" fontId="20" fillId="0" borderId="0" xfId="0" applyFont="1" applyFill="1" applyAlignment="1">
      <alignment horizontal="left" wrapText="1"/>
    </xf>
    <xf numFmtId="170" fontId="20" fillId="0" borderId="0" xfId="0" applyNumberFormat="1" applyFont="1" applyFill="1" applyAlignment="1">
      <alignment horizontal="right" wrapText="1"/>
    </xf>
    <xf numFmtId="1" fontId="20" fillId="0" borderId="0" xfId="0" applyNumberFormat="1" applyFont="1" applyFill="1" applyAlignment="1">
      <alignment horizontal="center" wrapText="1"/>
    </xf>
    <xf numFmtId="165" fontId="19" fillId="0" borderId="0" xfId="0" applyNumberFormat="1" applyFont="1" applyFill="1" applyAlignment="1">
      <alignment horizontal="right"/>
    </xf>
    <xf numFmtId="0" fontId="21" fillId="0" borderId="0" xfId="2" applyFont="1" applyFill="1" applyAlignment="1"/>
    <xf numFmtId="1" fontId="19" fillId="0" borderId="0" xfId="0" applyNumberFormat="1" applyFont="1" applyFill="1" applyAlignment="1">
      <alignment horizontal="center"/>
    </xf>
    <xf numFmtId="170" fontId="19" fillId="0" borderId="0" xfId="0" applyNumberFormat="1" applyFont="1" applyFill="1" applyAlignment="1">
      <alignment horizontal="center"/>
    </xf>
    <xf numFmtId="166" fontId="19" fillId="0" borderId="0" xfId="0" applyNumberFormat="1" applyFont="1" applyFill="1" applyAlignment="1">
      <alignment horizontal="right"/>
    </xf>
    <xf numFmtId="165" fontId="0" fillId="0" borderId="0" xfId="0" applyNumberFormat="1" applyAlignment="1">
      <alignment wrapText="1"/>
    </xf>
    <xf numFmtId="165" fontId="0" fillId="0" borderId="0" xfId="0" applyNumberFormat="1" applyAlignment="1">
      <alignment horizontal="right" wrapText="1"/>
    </xf>
    <xf numFmtId="165" fontId="20" fillId="0" borderId="0" xfId="0" applyNumberFormat="1" applyFont="1" applyFill="1" applyAlignment="1">
      <alignment horizontal="right" wrapText="1"/>
    </xf>
    <xf numFmtId="0" fontId="3" fillId="0" borderId="0" xfId="0" applyFont="1" applyFill="1" applyAlignment="1">
      <alignment horizontal="center" wrapText="1"/>
    </xf>
    <xf numFmtId="0" fontId="0" fillId="0" borderId="0" xfId="0" applyFont="1" applyFill="1" applyAlignment="1">
      <alignment horizontal="center"/>
    </xf>
    <xf numFmtId="0" fontId="19" fillId="0" borderId="0" xfId="0" applyFont="1" applyFill="1" applyBorder="1"/>
    <xf numFmtId="0" fontId="19" fillId="0" borderId="0" xfId="0" applyFont="1" applyFill="1" applyAlignment="1">
      <alignment wrapText="1"/>
    </xf>
    <xf numFmtId="0" fontId="19" fillId="0" borderId="0" xfId="0" applyFont="1" applyFill="1" applyAlignment="1">
      <alignment horizontal="right"/>
    </xf>
    <xf numFmtId="0" fontId="19" fillId="0" borderId="0" xfId="2" applyFont="1" applyFill="1" applyAlignment="1">
      <alignment horizontal="left" vertical="center"/>
    </xf>
    <xf numFmtId="0" fontId="21" fillId="0" borderId="0" xfId="2" applyFont="1" applyFill="1" applyAlignment="1">
      <alignment horizontal="left" vertical="center"/>
    </xf>
    <xf numFmtId="0" fontId="19" fillId="0" borderId="0" xfId="2" applyFont="1" applyFill="1" applyAlignment="1">
      <alignment horizontal="center" vertical="center"/>
    </xf>
    <xf numFmtId="170" fontId="19" fillId="0" borderId="0" xfId="2" applyNumberFormat="1" applyFont="1" applyFill="1" applyAlignment="1">
      <alignment horizontal="right"/>
    </xf>
    <xf numFmtId="0" fontId="19" fillId="0" borderId="0" xfId="2" applyFont="1" applyFill="1" applyAlignment="1">
      <alignment horizontal="right"/>
    </xf>
    <xf numFmtId="0" fontId="19" fillId="0" borderId="0" xfId="2" applyFont="1" applyFill="1" applyAlignment="1">
      <alignment horizontal="center"/>
    </xf>
    <xf numFmtId="1" fontId="19" fillId="0" borderId="0" xfId="2" applyNumberFormat="1" applyFont="1" applyFill="1" applyAlignment="1">
      <alignment horizontal="center"/>
    </xf>
    <xf numFmtId="170" fontId="19" fillId="0" borderId="0" xfId="2" applyNumberFormat="1" applyFont="1" applyFill="1" applyAlignment="1">
      <alignment horizontal="right" vertical="center"/>
    </xf>
    <xf numFmtId="0" fontId="19" fillId="0" borderId="0" xfId="2" applyFont="1" applyFill="1" applyAlignment="1">
      <alignment horizontal="right" vertical="center"/>
    </xf>
    <xf numFmtId="0" fontId="0" fillId="0" borderId="0" xfId="0" applyAlignment="1">
      <alignment horizontal="center" wrapText="1"/>
    </xf>
    <xf numFmtId="165" fontId="0" fillId="0" borderId="0" xfId="0" applyNumberFormat="1" applyAlignment="1">
      <alignment horizontal="center"/>
    </xf>
    <xf numFmtId="0" fontId="11" fillId="0" borderId="0" xfId="0" applyFont="1"/>
    <xf numFmtId="0" fontId="1" fillId="0" borderId="0" xfId="0" applyFont="1" applyAlignment="1">
      <alignment wrapText="1"/>
    </xf>
    <xf numFmtId="0" fontId="5" fillId="3" borderId="0" xfId="0" applyFont="1" applyFill="1" applyAlignment="1">
      <alignment horizontal="center" vertical="center" wrapText="1"/>
    </xf>
    <xf numFmtId="0" fontId="5" fillId="3" borderId="0" xfId="0" applyFont="1" applyFill="1" applyAlignment="1">
      <alignment horizontal="left" vertical="center" wrapText="1"/>
    </xf>
    <xf numFmtId="0" fontId="39" fillId="0" borderId="4" xfId="0" applyFont="1" applyBorder="1" applyAlignment="1">
      <alignment vertical="center" wrapText="1"/>
    </xf>
    <xf numFmtId="0" fontId="39" fillId="0" borderId="5" xfId="0" applyFont="1" applyBorder="1" applyAlignment="1">
      <alignment vertical="center" wrapText="1"/>
    </xf>
    <xf numFmtId="0" fontId="39" fillId="0" borderId="6" xfId="0" applyFont="1" applyBorder="1" applyAlignment="1">
      <alignment vertical="center" wrapText="1"/>
    </xf>
  </cellXfs>
  <cellStyles count="19">
    <cellStyle name="Bad 2" xfId="7" xr:uid="{00000000-0005-0000-0000-000000000000}"/>
    <cellStyle name="Hyperlink" xfId="1" builtinId="8"/>
    <cellStyle name="Normal" xfId="0" builtinId="0"/>
    <cellStyle name="Normal 10" xfId="8" xr:uid="{00000000-0005-0000-0000-000003000000}"/>
    <cellStyle name="Normal 11" xfId="9" xr:uid="{00000000-0005-0000-0000-000004000000}"/>
    <cellStyle name="Normal 12" xfId="10" xr:uid="{00000000-0005-0000-0000-000005000000}"/>
    <cellStyle name="Normal 2" xfId="3" xr:uid="{00000000-0005-0000-0000-000006000000}"/>
    <cellStyle name="Normal 2 2" xfId="11" xr:uid="{00000000-0005-0000-0000-000007000000}"/>
    <cellStyle name="Normal 3" xfId="2" xr:uid="{00000000-0005-0000-0000-000008000000}"/>
    <cellStyle name="Normal 3 2" xfId="12" xr:uid="{00000000-0005-0000-0000-000009000000}"/>
    <cellStyle name="Normal 3 2 2" xfId="13" xr:uid="{00000000-0005-0000-0000-00000A000000}"/>
    <cellStyle name="Normal 4" xfId="4" xr:uid="{00000000-0005-0000-0000-00000B000000}"/>
    <cellStyle name="Normal 4 2" xfId="6" xr:uid="{00000000-0005-0000-0000-00000C000000}"/>
    <cellStyle name="Normal 5" xfId="5" xr:uid="{00000000-0005-0000-0000-00000D000000}"/>
    <cellStyle name="Normal 6" xfId="14" xr:uid="{00000000-0005-0000-0000-00000E000000}"/>
    <cellStyle name="Normal 7" xfId="15" xr:uid="{00000000-0005-0000-0000-00000F000000}"/>
    <cellStyle name="Normal 8" xfId="16" xr:uid="{00000000-0005-0000-0000-000010000000}"/>
    <cellStyle name="Normal 9" xfId="17" xr:uid="{00000000-0005-0000-0000-000011000000}"/>
    <cellStyle name="標準 2" xfId="18" xr:uid="{00000000-0005-0000-0000-000012000000}"/>
  </cellStyles>
  <dxfs count="53">
    <dxf>
      <numFmt numFmtId="1" formatCode="0"/>
    </dxf>
    <dxf>
      <alignment horizontal="right" readingOrder="0"/>
    </dxf>
    <dxf>
      <alignment horizontal="right" readingOrder="0"/>
    </dxf>
    <dxf>
      <alignment horizontal="right" readingOrder="0"/>
    </dxf>
    <dxf>
      <alignment horizontal="right" readingOrder="0"/>
    </dxf>
    <dxf>
      <alignment horizontal="right" readingOrder="0"/>
    </dxf>
    <dxf>
      <alignment wrapText="1" readingOrder="0"/>
    </dxf>
    <dxf>
      <alignment wrapText="1" readingOrder="0"/>
    </dxf>
    <dxf>
      <alignment horizontal="right" readingOrder="0"/>
    </dxf>
    <dxf>
      <alignment horizontal="right" readingOrder="0"/>
    </dxf>
    <dxf>
      <alignment horizontal="right" readingOrder="0"/>
    </dxf>
    <dxf>
      <alignment horizontal="right" readingOrder="0"/>
    </dxf>
    <dxf>
      <alignment horizontal="right" readingOrder="0"/>
    </dxf>
    <dxf>
      <alignment wrapText="1" readingOrder="0"/>
    </dxf>
    <dxf>
      <alignment wrapText="1" readingOrder="0"/>
    </dxf>
    <dxf>
      <numFmt numFmtId="1" formatCode="0"/>
    </dxf>
    <dxf>
      <alignment horizontal="right" readingOrder="0"/>
    </dxf>
    <dxf>
      <alignment horizontal="right" readingOrder="0"/>
    </dxf>
    <dxf>
      <alignment horizontal="right" readingOrder="0"/>
    </dxf>
    <dxf>
      <alignment horizontal="right" readingOrder="0"/>
    </dxf>
    <dxf>
      <alignment horizontal="right" readingOrder="0"/>
    </dxf>
    <dxf>
      <alignment wrapText="1" readingOrder="0"/>
    </dxf>
    <dxf>
      <alignment wrapText="1" readingOrder="0"/>
    </dxf>
    <dxf>
      <numFmt numFmtId="1" formatCode="0"/>
    </dxf>
    <dxf>
      <alignment horizontal="right" readingOrder="0"/>
    </dxf>
    <dxf>
      <alignment horizontal="right" readingOrder="0"/>
    </dxf>
    <dxf>
      <alignment horizontal="right" readingOrder="0"/>
    </dxf>
    <dxf>
      <alignment horizontal="right" readingOrder="0"/>
    </dxf>
    <dxf>
      <alignment horizontal="right" readingOrder="0"/>
    </dxf>
    <dxf>
      <alignment wrapText="1" readingOrder="0"/>
    </dxf>
    <dxf>
      <alignment wrapText="1" readingOrder="0"/>
    </dxf>
    <dxf>
      <numFmt numFmtId="1" formatCode="0"/>
    </dxf>
    <dxf>
      <alignment horizontal="right" readingOrder="0"/>
    </dxf>
    <dxf>
      <alignment horizontal="right" readingOrder="0"/>
    </dxf>
    <dxf>
      <alignment horizontal="right" readingOrder="0"/>
    </dxf>
    <dxf>
      <alignment horizontal="right" readingOrder="0"/>
    </dxf>
    <dxf>
      <alignment horizontal="right" readingOrder="0"/>
    </dxf>
    <dxf>
      <alignment wrapText="1" readingOrder="0"/>
    </dxf>
    <dxf>
      <alignment wrapText="1" readingOrder="0"/>
    </dxf>
    <dxf>
      <alignment horizontal="right" readingOrder="0"/>
    </dxf>
    <dxf>
      <alignment horizontal="right" readingOrder="0"/>
    </dxf>
    <dxf>
      <alignment horizontal="right" readingOrder="0"/>
    </dxf>
    <dxf>
      <alignment horizontal="right" readingOrder="0"/>
    </dxf>
    <dxf>
      <alignment horizontal="right" readingOrder="0"/>
    </dxf>
    <dxf>
      <alignment wrapText="1" readingOrder="0"/>
    </dxf>
    <dxf>
      <alignment wrapText="1" readingOrder="0"/>
    </dxf>
    <dxf>
      <alignment horizontal="right" readingOrder="0"/>
    </dxf>
    <dxf>
      <alignment horizontal="right" readingOrder="0"/>
    </dxf>
    <dxf>
      <alignment horizontal="right" readingOrder="0"/>
    </dxf>
    <dxf>
      <alignment horizontal="right" readingOrder="0"/>
    </dxf>
    <dxf>
      <alignment horizontal="right" readingOrder="0"/>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gif"/><Relationship Id="rId1" Type="http://schemas.openxmlformats.org/officeDocument/2006/relationships/image" Target="../media/image1.gif"/><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114300</xdr:colOff>
      <xdr:row>32</xdr:row>
      <xdr:rowOff>114300</xdr:rowOff>
    </xdr:to>
    <xdr:pic>
      <xdr:nvPicPr>
        <xdr:cNvPr id="2" name="Picture 1" descr="Full moon">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4008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xdr:row>
      <xdr:rowOff>0</xdr:rowOff>
    </xdr:from>
    <xdr:to>
      <xdr:col>1</xdr:col>
      <xdr:colOff>114300</xdr:colOff>
      <xdr:row>37</xdr:row>
      <xdr:rowOff>114300</xdr:rowOff>
    </xdr:to>
    <xdr:pic>
      <xdr:nvPicPr>
        <xdr:cNvPr id="3" name="Picture 2" descr="Last quarter moon">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742188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42</xdr:row>
      <xdr:rowOff>0</xdr:rowOff>
    </xdr:from>
    <xdr:to>
      <xdr:col>2</xdr:col>
      <xdr:colOff>114300</xdr:colOff>
      <xdr:row>42</xdr:row>
      <xdr:rowOff>114300</xdr:rowOff>
    </xdr:to>
    <xdr:pic>
      <xdr:nvPicPr>
        <xdr:cNvPr id="4" name="Picture 3" descr="New moon">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9200" y="844296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47</xdr:row>
      <xdr:rowOff>0</xdr:rowOff>
    </xdr:from>
    <xdr:to>
      <xdr:col>2</xdr:col>
      <xdr:colOff>114300</xdr:colOff>
      <xdr:row>47</xdr:row>
      <xdr:rowOff>114300</xdr:rowOff>
    </xdr:to>
    <xdr:pic>
      <xdr:nvPicPr>
        <xdr:cNvPr id="5" name="Picture 4" descr="First quarter moon">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946404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cks, Erik J" refreshedDate="42682.569908449077" createdVersion="5" refreshedVersion="5" minRefreshableVersion="3" recordCount="339" xr:uid="{00000000-000A-0000-FFFF-FFFF00000000}">
  <cacheSource type="worksheet">
    <worksheetSource ref="B1:AT1048576" sheet="Data"/>
  </cacheSource>
  <cacheFields count="45">
    <cacheField name="Name" numFmtId="0">
      <sharedItems containsBlank="1" count="72">
        <s v="S. bicolor '100M'"/>
        <s v="S. bicolor '100M-new'"/>
        <s v="S. bicolor '38M'"/>
        <s v="S. bicolor '38M-new'"/>
        <s v="S. bicolor '58M'"/>
        <s v="S. bicolor '58M-new'"/>
        <s v="M. sinensis 'EBI-2008-32a'"/>
        <s v="M. sinensis 'EBI-2008-51c'"/>
        <s v="M. sinensis 'Koike-11a'"/>
        <s v="M. sinensis 'Koike-12b'"/>
        <s v="M. sinensis 'Koike-21c'"/>
        <s v="M. ×giganteus 'Illinois'"/>
        <s v="M. floridulus 'US56-0022-03'"/>
        <s v="M. sinensis 'Nippon'"/>
        <s v="M. sinensis 'PMS-130'"/>
        <s v="M. sinensis 'PMS-159'"/>
        <s v="M. sinensis 'PMS-161'"/>
        <s v="M. sinensis 'PMS-164'"/>
        <s v="M. sinensis 'PMS-204'"/>
        <s v="M. sinensis 'PMS-226'"/>
        <s v="M. sinensis x M. sacchariflorus 2x  'PMS-300'"/>
        <s v="M. sinensis 'PMS-306'"/>
        <s v="M. sinensis 'PMS-314'"/>
        <s v="M. sinensis 'PMS-347'"/>
        <s v="M. sinensis 'PMS-359'"/>
        <s v="M. sinensis 'PMS-375'"/>
        <s v="M. sinensis 'PMS-382'"/>
        <s v="M. sinensis 'PMS-436'"/>
        <s v="M. sinensis 'PMS-438'"/>
        <s v="M. sinensis var. condensatus 'Cabaret'"/>
        <s v="M. floridulus  'NG77-022'"/>
        <s v="M. sacchariflorus 'Hortico'"/>
        <s v="M. sinensis 'Flamingo'"/>
        <s v="M. sinensis 'Gracillimus'"/>
        <s v="M. sinensis 'Miyazaki 1.5'"/>
        <s v="M. sinensis 'Sugadaira 2.4'"/>
        <s v="M. sinensis 'Teshio 3.3'"/>
        <s v="M. sinensis 'Onna-1'"/>
        <s v="S bicolor 'SM100'"/>
        <s v="M. sinensis 'Tōhoku-2010-015a'"/>
        <s v="M. sinensis 'Uruma-1b'"/>
        <m/>
        <s v="Onna-1" u="1"/>
        <s v="Miscanthus   'NG77-022'" u="1"/>
        <s v="Miscanthus sinensis  'Gracillimus'" u="1"/>
        <s v="Miscanthus sinensis  'Sugadaira 2.4'" u="1"/>
        <s v="Miscanthus sinensis  'Flamingo'" u="1"/>
        <s v="Miscanthus sacchariflorus  'Hortico'" u="1"/>
        <s v="58M-new" u="1"/>
        <s v="Uruma-1b" u="1"/>
        <s v="M. sinensis  'Nippon'" u="1"/>
        <s v="Koike-21c" u="1"/>
        <s v="Tōhoku-2010-015a" u="1"/>
        <s v="38M-new" u="1"/>
        <s v="Koike-12b" u="1"/>
        <s v="Miscanthus sinensis  'Miyazaki 1.5'" u="1"/>
        <s v="SM100" u="1"/>
        <s v="EBI-2008-51d" u="1"/>
        <s v="100M" u="1"/>
        <s v="100M-new" u="1"/>
        <s v="EBI-2008-32a" u="1"/>
        <s v="Onna-1a" u="1"/>
        <s v="M. ×giganteus  'Illinois'" u="1"/>
        <s v="Onna-1b" u="1"/>
        <s v="Miscanthus sinensis  'Teshio 3.3'" u="1"/>
        <s v="58M" u="1"/>
        <s v="Onna-1c" u="1"/>
        <s v="Koike-11a" u="1"/>
        <s v="EBI-2008-51c" u="1"/>
        <s v="M. floridulus  'US56-0022-03'" u="1"/>
        <s v="38M" u="1"/>
        <s v="M. sinensis 'PMS-300'" u="1"/>
      </sharedItems>
    </cacheField>
    <cacheField name="Accession ID" numFmtId="0">
      <sharedItems containsBlank="1"/>
    </cacheField>
    <cacheField name="Expt #" numFmtId="0">
      <sharedItems containsString="0" containsBlank="1" containsNumber="1" containsInteger="1" minValue="1" maxValue="3"/>
    </cacheField>
    <cacheField name="Chamber" numFmtId="0">
      <sharedItems containsString="0" containsBlank="1" containsNumber="1" containsInteger="1" minValue="1" maxValue="2"/>
    </cacheField>
    <cacheField name="Day Length (hr)" numFmtId="0">
      <sharedItems containsString="0" containsBlank="1" containsNumber="1" minValue="10" maxValue="15" count="4">
        <n v="10"/>
        <n v="12.5"/>
        <n v="15"/>
        <m/>
      </sharedItems>
    </cacheField>
    <cacheField name="Date cut to 5 cm &amp; Trtmt started" numFmtId="0">
      <sharedItems containsNonDate="0" containsDate="1" containsString="0" containsBlank="1" minDate="2012-08-27T00:00:00" maxDate="2015-06-16T00:00:00"/>
    </cacheField>
    <cacheField name="Plant # (new)" numFmtId="1">
      <sharedItems containsString="0" containsBlank="1" containsNumber="1" containsInteger="1" minValue="1" maxValue="338"/>
    </cacheField>
    <cacheField name="Plant # (old)" numFmtId="0">
      <sharedItems containsBlank="1" containsMixedTypes="1" containsNumber="1" containsInteger="1" minValue="1" maxValue="157"/>
    </cacheField>
    <cacheField name="Species" numFmtId="0">
      <sharedItems containsBlank="1"/>
    </cacheField>
    <cacheField name="Alt ID_1" numFmtId="0">
      <sharedItems containsBlank="1"/>
    </cacheField>
    <cacheField name="Country" numFmtId="0">
      <sharedItems containsBlank="1"/>
    </cacheField>
    <cacheField name="Perfecture, state, province" numFmtId="0">
      <sharedItems containsBlank="1"/>
    </cacheField>
    <cacheField name="City" numFmtId="0">
      <sharedItems containsBlank="1"/>
    </cacheField>
    <cacheField name="Location/Site" numFmtId="0">
      <sharedItems containsBlank="1"/>
    </cacheField>
    <cacheField name="Priority for use in growth chamber study" numFmtId="0">
      <sharedItems containsBlank="1" containsMixedTypes="1" containsNumber="1" containsInteger="1" minValue="1" maxValue="12"/>
    </cacheField>
    <cacheField name="Lat" numFmtId="2">
      <sharedItems containsString="0" containsBlank="1" containsNumber="1" minValue="-20.91" maxValue="44.916666666666664"/>
    </cacheField>
    <cacheField name="Long" numFmtId="2">
      <sharedItems containsString="0" containsBlank="1" containsNumber="1" minValue="105.13738333333333" maxValue="165.33"/>
    </cacheField>
    <cacheField name="Elev (m)" numFmtId="0">
      <sharedItems containsString="0" containsBlank="1" containsNumber="1" minValue="5" maxValue="1807"/>
    </cacheField>
    <cacheField name="1st flag leaf 2011" numFmtId="169">
      <sharedItems containsNonDate="0" containsDate="1" containsString="0" containsBlank="1" minDate="2012-09-22T00:00:00" maxDate="2015-11-17T00:00:00"/>
    </cacheField>
    <cacheField name="1st booting date 2011" numFmtId="169">
      <sharedItems containsNonDate="0" containsDate="1" containsString="0" containsBlank="1" minDate="2012-09-22T00:00:00" maxDate="2015-10-13T00:00:00"/>
    </cacheField>
    <cacheField name="1st heading date 2011" numFmtId="169">
      <sharedItems containsNonDate="0" containsDate="1" containsString="0" containsBlank="1" minDate="2012-09-22T00:00:00" maxDate="2015-10-13T00:00:00"/>
    </cacheField>
    <cacheField name="1st flowering date 2011" numFmtId="169">
      <sharedItems containsNonDate="0" containsDate="1" containsString="0" containsBlank="1" minDate="2012-09-22T00:00:00" maxDate="2015-10-13T00:00:00"/>
    </cacheField>
    <cacheField name="50% heading date 2011" numFmtId="0">
      <sharedItems containsNonDate="0" containsDate="1" containsString="0" containsBlank="1" minDate="2012-11-09T00:00:00" maxDate="2015-11-10T00:00:00"/>
    </cacheField>
    <cacheField name="50% flowering date 2011" numFmtId="169">
      <sharedItems containsNonDate="0" containsDate="1" containsString="0" containsBlank="1" minDate="2012-11-14T00:00:00" maxDate="2015-11-17T00:00:00"/>
    </cacheField>
    <cacheField name="# days to 1st flag leaf 2011" numFmtId="1">
      <sharedItems containsString="0" containsBlank="1" containsNumber="1" containsInteger="1" minValue="26" maxValue="336"/>
    </cacheField>
    <cacheField name="# days to 1st booting date 2011" numFmtId="1">
      <sharedItems containsString="0" containsBlank="1" containsNumber="1" containsInteger="1" minValue="26" maxValue="360"/>
    </cacheField>
    <cacheField name="# days to 1st heading date 2011" numFmtId="1">
      <sharedItems containsString="0" containsBlank="1" containsNumber="1" containsInteger="1" minValue="26" maxValue="360"/>
    </cacheField>
    <cacheField name="# days to 1st flowering date 2011" numFmtId="1">
      <sharedItems containsString="0" containsBlank="1" containsNumber="1" containsInteger="1" minValue="26" maxValue="360"/>
    </cacheField>
    <cacheField name="# days to 50% heading date 2011" numFmtId="1">
      <sharedItems containsString="0" containsBlank="1" containsNumber="1" containsInteger="1" minValue="42" maxValue="287"/>
    </cacheField>
    <cacheField name="# days to 50% flowering date 2011" numFmtId="1">
      <sharedItems containsString="0" containsBlank="1" containsNumber="1" containsInteger="1" minValue="42" maxValue="294"/>
    </cacheField>
    <cacheField name="Total #shoots at end" numFmtId="0">
      <sharedItems containsString="0" containsBlank="1" containsNumber="1" containsInteger="1" minValue="1" maxValue="648"/>
    </cacheField>
    <cacheField name="# of reproductive shoots at end" numFmtId="0">
      <sharedItems containsBlank="1" containsMixedTypes="1" containsNumber="1" containsInteger="1" minValue="0" maxValue="58"/>
    </cacheField>
    <cacheField name="Culm length 1 (cm)" numFmtId="0">
      <sharedItems containsString="0" containsBlank="1" containsNumber="1" minValue="24.6" maxValue="356.9"/>
    </cacheField>
    <cacheField name="Culm length base to top collar 1 (cm)" numFmtId="0">
      <sharedItems containsString="0" containsBlank="1" containsNumber="1" minValue="0" maxValue="262"/>
    </cacheField>
    <cacheField name="# leaves 1" numFmtId="0">
      <sharedItems containsString="0" containsBlank="1" containsNumber="1" containsInteger="1" minValue="3" maxValue="37"/>
    </cacheField>
    <cacheField name="Culm length 2 (cm)" numFmtId="0">
      <sharedItems containsString="0" containsBlank="1" containsNumber="1" minValue="22.8" maxValue="359"/>
    </cacheField>
    <cacheField name="Culm length base to top collar 2 (cm)" numFmtId="0">
      <sharedItems containsString="0" containsBlank="1" containsNumber="1" minValue="1" maxValue="269.5"/>
    </cacheField>
    <cacheField name="# leaves 2" numFmtId="0">
      <sharedItems containsString="0" containsBlank="1" containsNumber="1" containsInteger="1" minValue="3" maxValue="36"/>
    </cacheField>
    <cacheField name="Culm length 3 (cm)" numFmtId="0">
      <sharedItems containsString="0" containsBlank="1" containsNumber="1" minValue="21.8" maxValue="346"/>
    </cacheField>
    <cacheField name="Culm length base to top collar 3 (cm)" numFmtId="0">
      <sharedItems containsString="0" containsBlank="1" containsNumber="1" minValue="0" maxValue="1936"/>
    </cacheField>
    <cacheField name="# leaves3" numFmtId="0">
      <sharedItems containsString="0" containsBlank="1" containsNumber="1" containsInteger="1" minValue="3" maxValue="39"/>
    </cacheField>
    <cacheField name="Avg culm length per pot (cm)" numFmtId="165">
      <sharedItems containsString="0" containsBlank="1" containsNumber="1" minValue="19.8" maxValue="346"/>
    </cacheField>
    <cacheField name="Avg culm length to top collar per pot (cm)" numFmtId="165">
      <sharedItems containsString="0" containsBlank="1" containsNumber="1" minValue="0.33333333333333331" maxValue="770"/>
    </cacheField>
    <cacheField name="Avg # leaves per pot" numFmtId="165">
      <sharedItems containsString="0" containsBlank="1" containsNumber="1" minValue="2.3333333333333335" maxValue="33"/>
    </cacheField>
    <cacheField name="Note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39">
  <r>
    <x v="0"/>
    <s v="PI 598085"/>
    <n v="1"/>
    <n v="2"/>
    <x v="0"/>
    <d v="2012-08-27T00:00:00"/>
    <n v="54"/>
    <s v="152-old"/>
    <s v="S. bicolor"/>
    <s v="Ma1Ma2Ma3Ma4"/>
    <m/>
    <m/>
    <m/>
    <m/>
    <m/>
    <m/>
    <m/>
    <m/>
    <d v="2012-10-10T00:00:00"/>
    <d v="2012-10-10T00:00:00"/>
    <d v="2012-10-12T00:00:00"/>
    <d v="2012-10-17T00:00:00"/>
    <m/>
    <m/>
    <n v="44"/>
    <n v="44"/>
    <n v="46"/>
    <n v="51"/>
    <m/>
    <m/>
    <n v="11"/>
    <n v="6"/>
    <n v="64.099999999999994"/>
    <n v="38.799999999999997"/>
    <n v="9"/>
    <n v="93.6"/>
    <n v="59"/>
    <n v="6"/>
    <n v="77"/>
    <n v="45.8"/>
    <n v="6"/>
    <n v="78.233333333333334"/>
    <n v="47.866666666666667"/>
    <n v="7"/>
    <m/>
  </r>
  <r>
    <x v="0"/>
    <s v="PI 598085"/>
    <n v="1"/>
    <n v="2"/>
    <x v="0"/>
    <d v="2012-08-27T00:00:00"/>
    <n v="56"/>
    <s v="153-old"/>
    <s v="S. bicolor"/>
    <s v="Ma1Ma2Ma3Ma4"/>
    <m/>
    <m/>
    <m/>
    <m/>
    <m/>
    <m/>
    <m/>
    <m/>
    <d v="2012-10-10T00:00:00"/>
    <d v="2012-10-10T00:00:00"/>
    <d v="2012-10-15T00:00:00"/>
    <d v="2012-10-19T00:00:00"/>
    <m/>
    <m/>
    <n v="44"/>
    <n v="44"/>
    <n v="49"/>
    <n v="53"/>
    <m/>
    <m/>
    <n v="12"/>
    <n v="5"/>
    <n v="86.9"/>
    <n v="56"/>
    <n v="7"/>
    <n v="92.2"/>
    <n v="60.9"/>
    <n v="18"/>
    <n v="73.099999999999994"/>
    <n v="45.5"/>
    <n v="9"/>
    <n v="84.066666666666677"/>
    <n v="54.133333333333333"/>
    <n v="11.333333333333334"/>
    <m/>
  </r>
  <r>
    <x v="0"/>
    <s v="PI 598085"/>
    <n v="2"/>
    <n v="2"/>
    <x v="1"/>
    <d v="2014-01-20T00:00:00"/>
    <n v="175"/>
    <n v="49"/>
    <s v="S. bicolor"/>
    <s v="Ma1Ma2Ma3Ma4"/>
    <m/>
    <m/>
    <m/>
    <m/>
    <m/>
    <m/>
    <m/>
    <m/>
    <d v="2014-03-21T00:00:00"/>
    <d v="2014-03-24T00:00:00"/>
    <d v="2014-03-28T00:00:00"/>
    <d v="2014-04-04T00:00:00"/>
    <d v="2014-04-18T00:00:00"/>
    <d v="2014-04-25T00:00:00"/>
    <n v="60"/>
    <n v="63"/>
    <n v="67"/>
    <n v="74"/>
    <n v="88"/>
    <n v="95"/>
    <n v="10"/>
    <n v="8"/>
    <n v="108"/>
    <n v="57"/>
    <n v="6"/>
    <n v="116"/>
    <n v="54"/>
    <n v="6"/>
    <n v="115"/>
    <n v="60"/>
    <n v="7"/>
    <n v="113"/>
    <n v="57"/>
    <n v="6.333333333333333"/>
    <m/>
  </r>
  <r>
    <x v="0"/>
    <s v="PI 598085"/>
    <n v="2"/>
    <n v="2"/>
    <x v="1"/>
    <d v="2014-01-20T00:00:00"/>
    <n v="176"/>
    <n v="50"/>
    <s v="S. bicolor"/>
    <s v="Ma1Ma2Ma3Ma4"/>
    <m/>
    <m/>
    <m/>
    <m/>
    <m/>
    <m/>
    <m/>
    <m/>
    <d v="2014-03-24T00:00:00"/>
    <d v="2014-03-31T00:00:00"/>
    <d v="2014-04-04T00:00:00"/>
    <d v="2014-04-07T00:00:00"/>
    <d v="2014-04-21T00:00:00"/>
    <d v="2014-04-25T00:00:00"/>
    <n v="63"/>
    <n v="70"/>
    <n v="74"/>
    <n v="77"/>
    <n v="91"/>
    <n v="95"/>
    <n v="27"/>
    <n v="10"/>
    <n v="125"/>
    <n v="80"/>
    <n v="6"/>
    <n v="138"/>
    <n v="82"/>
    <n v="15"/>
    <n v="126"/>
    <n v="78"/>
    <n v="14"/>
    <n v="129.66666666666666"/>
    <n v="80"/>
    <n v="11.666666666666666"/>
    <m/>
  </r>
  <r>
    <x v="0"/>
    <s v="PI 598085"/>
    <n v="2"/>
    <n v="2"/>
    <x v="1"/>
    <d v="2014-01-20T00:00:00"/>
    <n v="177"/>
    <n v="51"/>
    <s v="S. bicolor"/>
    <s v="Ma1Ma2Ma3Ma4"/>
    <m/>
    <m/>
    <m/>
    <m/>
    <m/>
    <m/>
    <m/>
    <m/>
    <d v="2014-03-17T00:00:00"/>
    <d v="2014-03-21T00:00:00"/>
    <d v="2014-03-28T00:00:00"/>
    <d v="2014-03-28T00:00:00"/>
    <d v="2014-04-07T00:00:00"/>
    <d v="2014-04-11T00:00:00"/>
    <n v="56"/>
    <n v="60"/>
    <n v="67"/>
    <n v="67"/>
    <n v="77"/>
    <n v="81"/>
    <n v="19"/>
    <n v="7"/>
    <n v="110"/>
    <n v="49"/>
    <n v="8"/>
    <n v="119"/>
    <n v="78"/>
    <n v="7"/>
    <n v="112"/>
    <n v="70"/>
    <n v="10"/>
    <n v="113.66666666666667"/>
    <n v="65.666666666666671"/>
    <n v="8.3333333333333339"/>
    <m/>
  </r>
  <r>
    <x v="0"/>
    <s v="PI 598085"/>
    <n v="1"/>
    <n v="1"/>
    <x v="2"/>
    <d v="2012-08-27T00:00:00"/>
    <n v="117"/>
    <s v="151-old"/>
    <s v="S. bicolor"/>
    <s v="Ma1Ma2Ma3Ma4"/>
    <m/>
    <m/>
    <m/>
    <m/>
    <m/>
    <m/>
    <m/>
    <m/>
    <d v="2013-02-15T00:00:00"/>
    <d v="2013-03-01T00:00:00"/>
    <d v="2013-03-01T00:00:00"/>
    <d v="2013-03-06T00:00:00"/>
    <m/>
    <m/>
    <n v="172"/>
    <n v="186"/>
    <n v="186"/>
    <n v="191"/>
    <m/>
    <m/>
    <n v="5"/>
    <n v="4"/>
    <n v="45.5"/>
    <n v="22.4"/>
    <n v="16"/>
    <n v="48.1"/>
    <n v="22.9"/>
    <n v="14"/>
    <n v="58.8"/>
    <n v="36.200000000000003"/>
    <n v="24"/>
    <n v="50.79999999999999"/>
    <n v="27.166666666666668"/>
    <n v="18"/>
    <m/>
  </r>
  <r>
    <x v="0"/>
    <s v="PI 598085"/>
    <n v="1"/>
    <n v="1"/>
    <x v="2"/>
    <d v="2012-08-27T00:00:00"/>
    <n v="119"/>
    <s v="154-old"/>
    <s v="S. bicolor"/>
    <s v="Ma1Ma2Ma3Ma4"/>
    <m/>
    <m/>
    <m/>
    <m/>
    <m/>
    <m/>
    <m/>
    <m/>
    <d v="2013-01-23T00:00:00"/>
    <d v="2013-01-25T00:00:00"/>
    <d v="2013-01-28T00:00:00"/>
    <d v="2013-02-01T00:00:00"/>
    <m/>
    <m/>
    <n v="149"/>
    <n v="151"/>
    <n v="154"/>
    <n v="158"/>
    <m/>
    <m/>
    <n v="5"/>
    <n v="3"/>
    <n v="115"/>
    <n v="69.7"/>
    <n v="10"/>
    <n v="120.1"/>
    <n v="88.3"/>
    <n v="22"/>
    <n v="95.7"/>
    <n v="50"/>
    <n v="9"/>
    <n v="110.26666666666667"/>
    <n v="69.333333333333329"/>
    <n v="13.666666666666666"/>
    <m/>
  </r>
  <r>
    <x v="0"/>
    <s v="PI 598085"/>
    <n v="2"/>
    <n v="1"/>
    <x v="2"/>
    <d v="2014-01-20T00:00:00"/>
    <n v="231"/>
    <n v="109"/>
    <s v="S. bicolor"/>
    <s v="Ma1Ma2Ma3Ma4"/>
    <m/>
    <m/>
    <m/>
    <m/>
    <m/>
    <m/>
    <m/>
    <m/>
    <d v="2014-04-29T00:00:00"/>
    <d v="2014-05-02T00:00:00"/>
    <d v="2014-05-06T00:00:00"/>
    <d v="2014-05-06T00:00:00"/>
    <d v="2014-05-27T00:00:00"/>
    <d v="2014-05-27T00:00:00"/>
    <n v="99"/>
    <n v="102"/>
    <n v="106"/>
    <n v="106"/>
    <n v="127"/>
    <n v="127"/>
    <n v="5"/>
    <n v="4"/>
    <n v="130"/>
    <n v="76"/>
    <n v="11"/>
    <n v="118"/>
    <n v="59"/>
    <n v="13"/>
    <n v="101"/>
    <n v="44"/>
    <n v="12"/>
    <n v="116.33333333333333"/>
    <n v="59.666666666666664"/>
    <n v="12"/>
    <m/>
  </r>
  <r>
    <x v="0"/>
    <s v="PI 598085"/>
    <n v="2"/>
    <n v="1"/>
    <x v="2"/>
    <d v="2014-01-20T00:00:00"/>
    <n v="232"/>
    <n v="110"/>
    <s v="S. bicolor"/>
    <s v="Ma1Ma2Ma3Ma4"/>
    <m/>
    <m/>
    <m/>
    <m/>
    <m/>
    <m/>
    <m/>
    <m/>
    <d v="2014-05-09T00:00:00"/>
    <d v="2014-05-16T00:00:00"/>
    <d v="2014-05-19T00:00:00"/>
    <d v="2014-05-27T00:00:00"/>
    <d v="2014-06-06T00:00:00"/>
    <d v="2014-06-09T00:00:00"/>
    <n v="109"/>
    <n v="116"/>
    <n v="119"/>
    <n v="127"/>
    <n v="137"/>
    <n v="140"/>
    <n v="5"/>
    <n v="3"/>
    <n v="111"/>
    <n v="80"/>
    <n v="12"/>
    <n v="120"/>
    <n v="58"/>
    <n v="11"/>
    <n v="124"/>
    <n v="42"/>
    <n v="13"/>
    <n v="118.33333333333333"/>
    <n v="60"/>
    <n v="12"/>
    <m/>
  </r>
  <r>
    <x v="0"/>
    <s v="PI 598085"/>
    <n v="2"/>
    <n v="1"/>
    <x v="2"/>
    <d v="2014-01-20T00:00:00"/>
    <n v="233"/>
    <n v="111"/>
    <s v="S. bicolor"/>
    <s v="Ma1Ma2Ma3Ma4"/>
    <m/>
    <m/>
    <m/>
    <m/>
    <m/>
    <m/>
    <m/>
    <m/>
    <d v="2014-04-25T00:00:00"/>
    <d v="2014-05-02T00:00:00"/>
    <d v="2014-05-06T00:00:00"/>
    <d v="2014-05-09T00:00:00"/>
    <d v="2014-05-16T00:00:00"/>
    <d v="2014-05-19T00:00:00"/>
    <n v="95"/>
    <n v="102"/>
    <n v="106"/>
    <n v="109"/>
    <n v="116"/>
    <n v="119"/>
    <n v="3"/>
    <n v="2"/>
    <n v="93"/>
    <n v="43"/>
    <n v="9"/>
    <n v="115"/>
    <n v="71"/>
    <n v="12"/>
    <n v="134"/>
    <n v="92"/>
    <n v="11"/>
    <n v="114"/>
    <n v="68.666666666666671"/>
    <n v="10.666666666666666"/>
    <m/>
  </r>
  <r>
    <x v="1"/>
    <s v="PI 598085"/>
    <n v="1"/>
    <n v="2"/>
    <x v="0"/>
    <d v="2012-08-27T00:00:00"/>
    <n v="53"/>
    <s v="152-new"/>
    <s v="S. bicolor"/>
    <s v="Ma1Ma2Ma3Ma4"/>
    <m/>
    <m/>
    <m/>
    <m/>
    <m/>
    <m/>
    <m/>
    <m/>
    <d v="2012-11-05T00:00:00"/>
    <d v="2012-11-12T00:00:00"/>
    <d v="2012-11-14T00:00:00"/>
    <d v="2012-11-16T00:00:00"/>
    <m/>
    <m/>
    <n v="70"/>
    <n v="77"/>
    <n v="79"/>
    <n v="81"/>
    <m/>
    <m/>
    <n v="2"/>
    <n v="2"/>
    <n v="74.099999999999994"/>
    <n v="44.5"/>
    <n v="8"/>
    <n v="93.2"/>
    <n v="55.2"/>
    <n v="8"/>
    <m/>
    <m/>
    <m/>
    <n v="55.766666666666673"/>
    <n v="33.233333333333334"/>
    <n v="5.333333333333333"/>
    <s v="Only two shoots were present."/>
  </r>
  <r>
    <x v="1"/>
    <s v="PI 598085"/>
    <n v="1"/>
    <n v="2"/>
    <x v="0"/>
    <d v="2012-08-27T00:00:00"/>
    <n v="55"/>
    <s v="153-new"/>
    <s v="S. bicolor"/>
    <s v="Ma1Ma2Ma3Ma4"/>
    <m/>
    <m/>
    <m/>
    <m/>
    <m/>
    <m/>
    <m/>
    <m/>
    <d v="2012-11-12T00:00:00"/>
    <d v="2012-11-14T00:00:00"/>
    <d v="2012-11-16T00:00:00"/>
    <d v="2012-11-19T00:00:00"/>
    <m/>
    <m/>
    <n v="77"/>
    <n v="79"/>
    <n v="81"/>
    <n v="84"/>
    <m/>
    <m/>
    <n v="3"/>
    <n v="1"/>
    <n v="67.8"/>
    <n v="37.799999999999997"/>
    <n v="6"/>
    <n v="51.5"/>
    <n v="14.3"/>
    <n v="7"/>
    <n v="46.4"/>
    <n v="13.1"/>
    <n v="11"/>
    <n v="55.233333333333327"/>
    <n v="21.733333333333331"/>
    <n v="8"/>
    <m/>
  </r>
  <r>
    <x v="1"/>
    <s v="PI 598085"/>
    <n v="1"/>
    <n v="1"/>
    <x v="2"/>
    <d v="2012-08-27T00:00:00"/>
    <n v="116"/>
    <s v="151-new"/>
    <s v="S. bicolor"/>
    <s v="Ma1Ma2Ma3Ma4"/>
    <m/>
    <m/>
    <m/>
    <m/>
    <m/>
    <m/>
    <m/>
    <m/>
    <d v="2013-03-18T00:00:00"/>
    <d v="2013-03-25T00:00:00"/>
    <d v="2013-04-01T00:00:00"/>
    <d v="2013-04-03T00:00:00"/>
    <m/>
    <m/>
    <n v="203"/>
    <n v="210"/>
    <n v="217"/>
    <n v="219"/>
    <m/>
    <m/>
    <n v="5"/>
    <n v="2"/>
    <n v="127.5"/>
    <n v="72.8"/>
    <n v="10"/>
    <n v="119.1"/>
    <n v="45.5"/>
    <n v="10"/>
    <n v="43.6"/>
    <n v="11.3"/>
    <n v="4"/>
    <n v="96.733333333333334"/>
    <n v="43.199999999999996"/>
    <n v="8"/>
    <m/>
  </r>
  <r>
    <x v="1"/>
    <s v="PI 598085"/>
    <n v="1"/>
    <n v="1"/>
    <x v="2"/>
    <d v="2012-08-27T00:00:00"/>
    <n v="118"/>
    <s v="154-new"/>
    <s v="S. bicolor"/>
    <s v="Ma1Ma2Ma3Ma4"/>
    <m/>
    <m/>
    <m/>
    <m/>
    <m/>
    <m/>
    <m/>
    <m/>
    <d v="2013-05-29T00:00:00"/>
    <d v="2013-06-06T00:00:00"/>
    <d v="2013-06-10T00:00:00"/>
    <d v="2013-06-13T00:00:00"/>
    <m/>
    <m/>
    <n v="275"/>
    <n v="283"/>
    <n v="287"/>
    <n v="290"/>
    <m/>
    <m/>
    <n v="2"/>
    <n v="0"/>
    <n v="58.1"/>
    <n v="17"/>
    <n v="10"/>
    <n v="78.900000000000006"/>
    <n v="27.6"/>
    <n v="14"/>
    <m/>
    <m/>
    <m/>
    <n v="45.666666666666664"/>
    <n v="14.866666666666667"/>
    <n v="8"/>
    <s v="Only two new shoots were present."/>
  </r>
  <r>
    <x v="2"/>
    <s v="PI 598097"/>
    <n v="1"/>
    <n v="2"/>
    <x v="0"/>
    <d v="2012-08-27T00:00:00"/>
    <n v="58"/>
    <s v="157-old"/>
    <s v="S. bicolor"/>
    <s v="ma1ma2ma3RMa4"/>
    <m/>
    <m/>
    <m/>
    <m/>
    <m/>
    <m/>
    <m/>
    <m/>
    <d v="2012-10-10T00:00:00"/>
    <d v="2012-10-10T00:00:00"/>
    <d v="2012-10-15T00:00:00"/>
    <d v="2012-10-22T00:00:00"/>
    <m/>
    <m/>
    <n v="44"/>
    <n v="44"/>
    <n v="49"/>
    <n v="56"/>
    <m/>
    <m/>
    <n v="10"/>
    <n v="6"/>
    <n v="118.3"/>
    <n v="77"/>
    <n v="10"/>
    <n v="185.4"/>
    <n v="138.30000000000001"/>
    <n v="22"/>
    <n v="123.5"/>
    <n v="83"/>
    <n v="9"/>
    <n v="142.4"/>
    <n v="99.433333333333337"/>
    <n v="13.666666666666666"/>
    <m/>
  </r>
  <r>
    <x v="2"/>
    <s v="PI 598097"/>
    <n v="1"/>
    <n v="2"/>
    <x v="0"/>
    <d v="2012-08-27T00:00:00"/>
    <n v="60"/>
    <s v="158-old"/>
    <s v="S. bicolor"/>
    <s v="ma1ma2ma3RMa4"/>
    <m/>
    <m/>
    <m/>
    <m/>
    <m/>
    <m/>
    <m/>
    <m/>
    <d v="2012-10-17T00:00:00"/>
    <d v="2012-10-19T00:00:00"/>
    <d v="2012-10-26T00:00:00"/>
    <d v="2012-10-29T00:00:00"/>
    <m/>
    <m/>
    <n v="51"/>
    <n v="53"/>
    <n v="60"/>
    <n v="63"/>
    <m/>
    <m/>
    <n v="5"/>
    <n v="3"/>
    <n v="150"/>
    <n v="112.2"/>
    <n v="12"/>
    <n v="137.4"/>
    <n v="87.4"/>
    <n v="6"/>
    <m/>
    <m/>
    <m/>
    <n v="95.8"/>
    <n v="66.533333333333346"/>
    <n v="6"/>
    <s v="The other shoots had broken, so an accurate  measurment was not possible."/>
  </r>
  <r>
    <x v="2"/>
    <s v="PI 598097"/>
    <n v="2"/>
    <n v="2"/>
    <x v="1"/>
    <d v="2014-01-20T00:00:00"/>
    <n v="178"/>
    <n v="52"/>
    <s v="S. bicolor"/>
    <s v="ma1ma2ma3RMa4"/>
    <m/>
    <m/>
    <m/>
    <m/>
    <m/>
    <m/>
    <m/>
    <m/>
    <d v="2014-03-14T00:00:00"/>
    <d v="2014-03-21T00:00:00"/>
    <d v="2014-03-21T00:00:00"/>
    <d v="2014-03-24T00:00:00"/>
    <d v="2014-03-21T00:00:00"/>
    <d v="2014-03-28T00:00:00"/>
    <n v="53"/>
    <n v="60"/>
    <n v="60"/>
    <n v="63"/>
    <n v="60"/>
    <n v="67"/>
    <n v="22"/>
    <n v="16"/>
    <n v="157"/>
    <n v="116"/>
    <n v="10"/>
    <n v="154"/>
    <n v="120"/>
    <n v="7"/>
    <n v="174"/>
    <n v="135"/>
    <n v="11"/>
    <n v="161.66666666666666"/>
    <n v="123.66666666666667"/>
    <n v="9.3333333333333339"/>
    <m/>
  </r>
  <r>
    <x v="2"/>
    <s v="PI 598097"/>
    <n v="2"/>
    <n v="2"/>
    <x v="1"/>
    <d v="2014-01-20T00:00:00"/>
    <n v="179"/>
    <n v="53"/>
    <s v="S. bicolor"/>
    <s v="ma1ma2ma3RMa4"/>
    <m/>
    <m/>
    <m/>
    <m/>
    <m/>
    <m/>
    <m/>
    <m/>
    <d v="2014-02-28T00:00:00"/>
    <d v="2014-02-28T00:00:00"/>
    <d v="2014-03-03T00:00:00"/>
    <d v="2014-03-10T00:00:00"/>
    <d v="2014-03-03T00:00:00"/>
    <d v="2014-03-10T00:00:00"/>
    <n v="39"/>
    <n v="39"/>
    <n v="42"/>
    <n v="49"/>
    <n v="42"/>
    <n v="49"/>
    <n v="18"/>
    <n v="11"/>
    <n v="160"/>
    <n v="99"/>
    <n v="10"/>
    <n v="126"/>
    <n v="87"/>
    <n v="7"/>
    <n v="160"/>
    <n v="112"/>
    <n v="6"/>
    <n v="148.66666666666666"/>
    <n v="99.333333333333329"/>
    <n v="7.666666666666667"/>
    <m/>
  </r>
  <r>
    <x v="2"/>
    <s v="PI 598097"/>
    <n v="2"/>
    <n v="2"/>
    <x v="1"/>
    <d v="2014-01-20T00:00:00"/>
    <n v="180"/>
    <n v="54"/>
    <s v="S. bicolor"/>
    <s v="ma1ma2ma3RMa4"/>
    <m/>
    <m/>
    <m/>
    <m/>
    <m/>
    <m/>
    <m/>
    <m/>
    <d v="2014-03-14T00:00:00"/>
    <d v="2014-03-21T00:00:00"/>
    <d v="2014-03-21T00:00:00"/>
    <d v="2014-03-28T00:00:00"/>
    <d v="2014-03-28T00:00:00"/>
    <d v="2014-04-07T00:00:00"/>
    <n v="53"/>
    <n v="60"/>
    <n v="60"/>
    <n v="67"/>
    <n v="67"/>
    <n v="77"/>
    <n v="23"/>
    <n v="17"/>
    <n v="153"/>
    <n v="107"/>
    <n v="6"/>
    <n v="148"/>
    <n v="83"/>
    <n v="7"/>
    <n v="132"/>
    <n v="70"/>
    <n v="6"/>
    <n v="144.33333333333334"/>
    <n v="86.666666666666671"/>
    <n v="6.333333333333333"/>
    <m/>
  </r>
  <r>
    <x v="2"/>
    <s v="PI 598097"/>
    <n v="1"/>
    <n v="1"/>
    <x v="2"/>
    <d v="2012-08-27T00:00:00"/>
    <n v="122"/>
    <s v="160-old"/>
    <s v="S. bicolor"/>
    <s v="ma1ma2ma3RMa4"/>
    <m/>
    <m/>
    <m/>
    <m/>
    <m/>
    <m/>
    <m/>
    <m/>
    <d v="2012-10-15T00:00:00"/>
    <d v="2012-10-17T00:00:00"/>
    <d v="2012-10-22T00:00:00"/>
    <d v="2012-10-24T00:00:00"/>
    <m/>
    <m/>
    <n v="49"/>
    <n v="51"/>
    <n v="56"/>
    <n v="58"/>
    <m/>
    <m/>
    <n v="9"/>
    <n v="2"/>
    <n v="132.9"/>
    <n v="78.2"/>
    <n v="11"/>
    <n v="148.19999999999999"/>
    <n v="100.8"/>
    <n v="24"/>
    <n v="114.1"/>
    <n v="63.1"/>
    <n v="11"/>
    <n v="131.73333333333335"/>
    <n v="80.7"/>
    <n v="15.333333333333334"/>
    <m/>
  </r>
  <r>
    <x v="2"/>
    <s v="PI 598097"/>
    <n v="2"/>
    <n v="1"/>
    <x v="2"/>
    <d v="2014-01-20T00:00:00"/>
    <n v="234"/>
    <n v="112"/>
    <s v="S. bicolor"/>
    <s v="ma1ma2ma3RMa4"/>
    <m/>
    <m/>
    <m/>
    <m/>
    <m/>
    <m/>
    <m/>
    <m/>
    <d v="2014-02-24T00:00:00"/>
    <d v="2014-03-03T00:00:00"/>
    <d v="2014-05-09T00:00:00"/>
    <d v="2014-03-03T00:00:00"/>
    <d v="2014-03-10T00:00:00"/>
    <d v="2014-03-10T00:00:00"/>
    <n v="35"/>
    <n v="42"/>
    <n v="109"/>
    <n v="42"/>
    <n v="49"/>
    <n v="49"/>
    <n v="1"/>
    <n v="1"/>
    <n v="148"/>
    <n v="101"/>
    <n v="8"/>
    <m/>
    <m/>
    <m/>
    <m/>
    <m/>
    <m/>
    <n v="49.333333333333336"/>
    <n v="33.666666666666664"/>
    <n v="2.6666666666666665"/>
    <m/>
  </r>
  <r>
    <x v="2"/>
    <s v="PI 598097"/>
    <n v="2"/>
    <n v="1"/>
    <x v="2"/>
    <d v="2014-01-20T00:00:00"/>
    <n v="235"/>
    <n v="113"/>
    <s v="S. bicolor"/>
    <s v="ma1ma2ma3RMa4"/>
    <m/>
    <m/>
    <m/>
    <m/>
    <m/>
    <m/>
    <m/>
    <m/>
    <d v="2014-02-24T00:00:00"/>
    <d v="2014-03-03T00:00:00"/>
    <d v="2014-03-03T00:00:00"/>
    <d v="2014-03-10T00:00:00"/>
    <d v="2014-03-10T00:00:00"/>
    <d v="2014-03-14T00:00:00"/>
    <n v="35"/>
    <n v="42"/>
    <n v="42"/>
    <n v="49"/>
    <n v="49"/>
    <n v="53"/>
    <n v="3"/>
    <n v="3"/>
    <n v="151"/>
    <n v="107"/>
    <n v="10"/>
    <n v="124"/>
    <n v="77"/>
    <n v="5"/>
    <n v="152"/>
    <n v="103"/>
    <n v="9"/>
    <n v="142.33333333333334"/>
    <n v="95.666666666666671"/>
    <n v="8"/>
    <m/>
  </r>
  <r>
    <x v="2"/>
    <s v="PI 598097"/>
    <n v="2"/>
    <n v="1"/>
    <x v="2"/>
    <d v="2014-01-20T00:00:00"/>
    <n v="236"/>
    <n v="114"/>
    <s v="S. bicolor"/>
    <s v="ma1ma2ma3RMa4"/>
    <m/>
    <m/>
    <m/>
    <m/>
    <m/>
    <m/>
    <m/>
    <m/>
    <d v="2014-02-24T00:00:00"/>
    <d v="2014-03-03T00:00:00"/>
    <d v="2014-03-03T00:00:00"/>
    <d v="2014-03-10T00:00:00"/>
    <d v="2014-03-10T00:00:00"/>
    <d v="2014-03-14T00:00:00"/>
    <n v="35"/>
    <n v="42"/>
    <n v="42"/>
    <n v="49"/>
    <n v="49"/>
    <n v="53"/>
    <n v="3"/>
    <n v="3"/>
    <n v="140"/>
    <n v="95"/>
    <n v="9"/>
    <n v="128"/>
    <n v="85"/>
    <n v="5"/>
    <n v="129"/>
    <n v="77"/>
    <n v="7"/>
    <n v="132.33333333333334"/>
    <n v="85.666666666666671"/>
    <n v="7"/>
    <m/>
  </r>
  <r>
    <x v="3"/>
    <s v="PI 598097"/>
    <n v="1"/>
    <n v="2"/>
    <x v="0"/>
    <d v="2012-08-27T00:00:00"/>
    <n v="57"/>
    <s v="157-new"/>
    <s v="S. bicolor"/>
    <s v="ma1ma2ma3RMa4"/>
    <m/>
    <m/>
    <m/>
    <m/>
    <m/>
    <m/>
    <m/>
    <m/>
    <d v="2012-11-19T00:00:00"/>
    <d v="2012-11-23T00:00:00"/>
    <d v="2012-11-26T00:00:00"/>
    <d v="2012-12-03T00:00:00"/>
    <m/>
    <m/>
    <n v="84"/>
    <n v="88"/>
    <n v="91"/>
    <n v="98"/>
    <m/>
    <m/>
    <n v="1"/>
    <n v="0"/>
    <n v="59.4"/>
    <n v="35.9"/>
    <n v="7"/>
    <m/>
    <m/>
    <m/>
    <m/>
    <m/>
    <m/>
    <n v="19.8"/>
    <n v="11.966666666666667"/>
    <n v="2.3333333333333335"/>
    <s v="Only one shoot was present."/>
  </r>
  <r>
    <x v="3"/>
    <s v="PI 598097"/>
    <n v="1"/>
    <n v="2"/>
    <x v="0"/>
    <d v="2012-08-27T00:00:00"/>
    <n v="59"/>
    <s v="158-new"/>
    <s v="S. bicolor"/>
    <s v="ma1ma2ma3RMa4"/>
    <m/>
    <m/>
    <m/>
    <m/>
    <m/>
    <m/>
    <m/>
    <m/>
    <d v="2012-10-12T00:00:00"/>
    <d v="2012-10-10T00:00:00"/>
    <d v="2012-10-17T00:00:00"/>
    <d v="2012-10-19T00:00:00"/>
    <m/>
    <m/>
    <n v="46"/>
    <n v="44"/>
    <n v="51"/>
    <n v="53"/>
    <m/>
    <m/>
    <n v="7"/>
    <n v="2"/>
    <n v="88.6"/>
    <n v="49.4"/>
    <n v="6"/>
    <n v="101.8"/>
    <n v="61"/>
    <n v="7"/>
    <n v="106.2"/>
    <n v="73.5"/>
    <n v="8"/>
    <n v="98.86666666666666"/>
    <n v="61.300000000000004"/>
    <n v="7"/>
    <m/>
  </r>
  <r>
    <x v="3"/>
    <s v="PI 598097"/>
    <n v="1"/>
    <n v="1"/>
    <x v="2"/>
    <d v="2012-08-27T00:00:00"/>
    <n v="120"/>
    <s v="159-new"/>
    <s v="S. bicolor"/>
    <s v="ma1ma2ma3RMa4"/>
    <m/>
    <m/>
    <m/>
    <m/>
    <m/>
    <m/>
    <m/>
    <m/>
    <d v="2012-10-10T00:00:00"/>
    <d v="2012-10-10T00:00:00"/>
    <d v="2012-10-15T00:00:00"/>
    <d v="2012-10-19T00:00:00"/>
    <m/>
    <m/>
    <n v="44"/>
    <n v="44"/>
    <n v="49"/>
    <n v="53"/>
    <m/>
    <m/>
    <n v="8"/>
    <n v="3"/>
    <n v="168.6"/>
    <n v="122.2"/>
    <n v="22"/>
    <n v="134.80000000000001"/>
    <n v="89.3"/>
    <n v="22"/>
    <n v="120.3"/>
    <n v="53.6"/>
    <n v="6"/>
    <n v="141.23333333333332"/>
    <n v="88.366666666666674"/>
    <n v="16.666666666666668"/>
    <m/>
  </r>
  <r>
    <x v="3"/>
    <s v="PI 598097"/>
    <n v="1"/>
    <n v="1"/>
    <x v="2"/>
    <d v="2012-08-27T00:00:00"/>
    <n v="121"/>
    <s v="160-new"/>
    <s v="S. bicolor"/>
    <s v="ma1ma2ma3RMa4"/>
    <m/>
    <m/>
    <m/>
    <m/>
    <m/>
    <m/>
    <m/>
    <m/>
    <d v="2012-10-15T00:00:00"/>
    <d v="2012-10-17T00:00:00"/>
    <d v="2012-10-22T00:00:00"/>
    <d v="2012-10-24T00:00:00"/>
    <m/>
    <m/>
    <n v="49"/>
    <n v="51"/>
    <n v="56"/>
    <n v="58"/>
    <m/>
    <m/>
    <n v="7"/>
    <n v="4"/>
    <n v="115.5"/>
    <n v="76.5"/>
    <n v="6"/>
    <n v="115.3"/>
    <n v="78.5"/>
    <n v="17"/>
    <n v="92.2"/>
    <n v="34.4"/>
    <n v="5"/>
    <n v="107.66666666666667"/>
    <n v="63.133333333333333"/>
    <n v="9.3333333333333339"/>
    <m/>
  </r>
  <r>
    <x v="4"/>
    <s v="PI 598093"/>
    <n v="1"/>
    <n v="2"/>
    <x v="0"/>
    <d v="2012-08-27T00:00:00"/>
    <n v="62"/>
    <s v="163-old"/>
    <s v="S. bicolor"/>
    <s v="ma1ma2ma3RMa4"/>
    <m/>
    <m/>
    <m/>
    <m/>
    <m/>
    <m/>
    <m/>
    <m/>
    <d v="2012-10-12T00:00:00"/>
    <d v="2012-10-15T00:00:00"/>
    <d v="2012-10-17T00:00:00"/>
    <d v="2012-10-19T00:00:00"/>
    <m/>
    <m/>
    <n v="46"/>
    <n v="49"/>
    <n v="51"/>
    <n v="53"/>
    <m/>
    <m/>
    <n v="11"/>
    <n v="4"/>
    <n v="81.400000000000006"/>
    <n v="40.799999999999997"/>
    <n v="11"/>
    <n v="147.9"/>
    <n v="106.2"/>
    <n v="11"/>
    <n v="105.5"/>
    <n v="66"/>
    <n v="6"/>
    <n v="111.60000000000001"/>
    <n v="71"/>
    <n v="9.3333333333333339"/>
    <m/>
  </r>
  <r>
    <x v="4"/>
    <s v="PI 598093"/>
    <n v="1"/>
    <n v="2"/>
    <x v="0"/>
    <d v="2012-08-27T00:00:00"/>
    <n v="64"/>
    <s v="164-old"/>
    <s v="S. bicolor"/>
    <s v="ma1ma2ma3RMa4"/>
    <m/>
    <m/>
    <m/>
    <m/>
    <m/>
    <m/>
    <m/>
    <m/>
    <d v="2012-10-12T00:00:00"/>
    <d v="2012-10-15T00:00:00"/>
    <d v="2012-10-17T00:00:00"/>
    <d v="2012-10-22T00:00:00"/>
    <m/>
    <m/>
    <n v="46"/>
    <n v="49"/>
    <n v="51"/>
    <n v="56"/>
    <m/>
    <m/>
    <n v="9"/>
    <n v="6"/>
    <n v="143.1"/>
    <n v="92.7"/>
    <n v="8"/>
    <n v="132.6"/>
    <n v="92"/>
    <n v="9"/>
    <n v="92.9"/>
    <n v="59.8"/>
    <n v="7"/>
    <n v="122.86666666666667"/>
    <n v="81.5"/>
    <n v="8"/>
    <m/>
  </r>
  <r>
    <x v="4"/>
    <s v="PI 598093"/>
    <n v="1"/>
    <n v="1"/>
    <x v="2"/>
    <d v="2012-08-27T00:00:00"/>
    <n v="124"/>
    <s v="165-old"/>
    <s v="S. bicolor"/>
    <s v="ma1ma2ma3RMa4"/>
    <m/>
    <m/>
    <m/>
    <m/>
    <m/>
    <m/>
    <m/>
    <m/>
    <d v="2012-09-22T00:00:00"/>
    <d v="2012-09-22T00:00:00"/>
    <d v="2012-09-22T00:00:00"/>
    <d v="2012-09-22T00:00:00"/>
    <m/>
    <m/>
    <n v="26"/>
    <n v="26"/>
    <n v="26"/>
    <n v="26"/>
    <m/>
    <m/>
    <n v="16"/>
    <n v="6"/>
    <n v="118.7"/>
    <n v="90.3"/>
    <n v="15"/>
    <n v="145.1"/>
    <n v="111.6"/>
    <n v="28"/>
    <n v="91.7"/>
    <n v="35.700000000000003"/>
    <n v="6"/>
    <n v="118.5"/>
    <n v="79.199999999999989"/>
    <n v="16.333333333333332"/>
    <m/>
  </r>
  <r>
    <x v="4"/>
    <s v="PI 598093"/>
    <n v="1"/>
    <n v="1"/>
    <x v="2"/>
    <d v="2012-08-27T00:00:00"/>
    <n v="126"/>
    <s v="166-old"/>
    <s v="S. bicolor"/>
    <s v="ma1ma2ma3RMa4"/>
    <m/>
    <m/>
    <m/>
    <m/>
    <m/>
    <m/>
    <m/>
    <m/>
    <d v="2012-10-15T00:00:00"/>
    <d v="2012-10-17T00:00:00"/>
    <d v="2012-10-22T00:00:00"/>
    <d v="2012-10-24T00:00:00"/>
    <m/>
    <m/>
    <n v="49"/>
    <n v="51"/>
    <n v="56"/>
    <n v="58"/>
    <m/>
    <m/>
    <n v="17"/>
    <n v="4"/>
    <n v="98"/>
    <n v="60.5"/>
    <n v="13"/>
    <n v="136.4"/>
    <n v="95.6"/>
    <n v="12"/>
    <n v="142.80000000000001"/>
    <n v="95"/>
    <n v="10"/>
    <n v="125.73333333333335"/>
    <n v="83.7"/>
    <n v="11.666666666666666"/>
    <m/>
  </r>
  <r>
    <x v="5"/>
    <s v="PI 598093"/>
    <n v="1"/>
    <n v="2"/>
    <x v="0"/>
    <d v="2012-08-27T00:00:00"/>
    <n v="61"/>
    <s v="163-new"/>
    <s v="S. bicolor"/>
    <s v="ma1ma2ma3RMa4"/>
    <m/>
    <m/>
    <m/>
    <m/>
    <m/>
    <m/>
    <m/>
    <m/>
    <d v="2012-10-17T00:00:00"/>
    <d v="2012-10-17T00:00:00"/>
    <d v="2012-10-22T00:00:00"/>
    <d v="2012-10-26T00:00:00"/>
    <m/>
    <m/>
    <n v="51"/>
    <n v="51"/>
    <n v="56"/>
    <n v="60"/>
    <m/>
    <m/>
    <n v="4"/>
    <n v="1"/>
    <n v="54.6"/>
    <n v="12"/>
    <n v="7"/>
    <n v="111.6"/>
    <n v="62.8"/>
    <n v="6"/>
    <n v="88.3"/>
    <n v="55"/>
    <n v="7"/>
    <n v="84.833333333333329"/>
    <n v="43.266666666666673"/>
    <n v="6.666666666666667"/>
    <m/>
  </r>
  <r>
    <x v="5"/>
    <s v="PI 598093"/>
    <n v="1"/>
    <n v="2"/>
    <x v="0"/>
    <d v="2012-08-27T00:00:00"/>
    <n v="63"/>
    <s v="164-new"/>
    <s v="S. bicolor"/>
    <s v="ma1ma2ma3RMa4"/>
    <m/>
    <m/>
    <m/>
    <m/>
    <m/>
    <m/>
    <m/>
    <m/>
    <d v="2012-10-26T00:00:00"/>
    <d v="2012-10-29T00:00:00"/>
    <d v="2012-10-31T00:00:00"/>
    <d v="2012-11-05T00:00:00"/>
    <m/>
    <m/>
    <n v="60"/>
    <n v="63"/>
    <n v="65"/>
    <n v="70"/>
    <m/>
    <m/>
    <n v="3"/>
    <n v="3"/>
    <n v="129.1"/>
    <n v="86.5"/>
    <n v="8"/>
    <n v="75.5"/>
    <n v="47"/>
    <n v="9"/>
    <n v="93.7"/>
    <n v="62.1"/>
    <n v="10"/>
    <n v="99.433333333333337"/>
    <n v="65.2"/>
    <n v="9"/>
    <m/>
  </r>
  <r>
    <x v="5"/>
    <s v="PI 598093"/>
    <n v="1"/>
    <n v="1"/>
    <x v="2"/>
    <d v="2012-08-27T00:00:00"/>
    <n v="123"/>
    <s v="165-new"/>
    <s v="S. bicolor"/>
    <s v="ma1ma2ma3RMa4"/>
    <m/>
    <m/>
    <m/>
    <m/>
    <m/>
    <m/>
    <m/>
    <m/>
    <d v="2012-10-15T00:00:00"/>
    <d v="2012-10-17T00:00:00"/>
    <d v="2012-10-22T00:00:00"/>
    <d v="2012-10-24T00:00:00"/>
    <m/>
    <m/>
    <n v="49"/>
    <n v="51"/>
    <n v="56"/>
    <n v="58"/>
    <m/>
    <m/>
    <n v="11"/>
    <n v="3"/>
    <n v="129.69999999999999"/>
    <n v="82.8"/>
    <n v="10"/>
    <n v="172.2"/>
    <n v="148.69999999999999"/>
    <n v="9"/>
    <n v="98.3"/>
    <n v="69.7"/>
    <n v="14"/>
    <n v="133.4"/>
    <n v="100.39999999999999"/>
    <n v="11"/>
    <m/>
  </r>
  <r>
    <x v="5"/>
    <s v="PI 598093"/>
    <n v="1"/>
    <n v="1"/>
    <x v="2"/>
    <d v="2012-08-27T00:00:00"/>
    <n v="125"/>
    <s v="166-new"/>
    <s v="S. bicolor"/>
    <s v="ma1ma2ma3RMa4"/>
    <m/>
    <m/>
    <m/>
    <m/>
    <m/>
    <m/>
    <m/>
    <m/>
    <d v="2012-10-22T00:00:00"/>
    <d v="2012-10-26T00:00:00"/>
    <d v="2012-10-29T00:00:00"/>
    <d v="2012-10-31T00:00:00"/>
    <m/>
    <m/>
    <n v="56"/>
    <n v="60"/>
    <n v="63"/>
    <n v="65"/>
    <m/>
    <m/>
    <n v="6"/>
    <n v="4"/>
    <n v="129.9"/>
    <n v="84.4"/>
    <n v="10"/>
    <n v="71.099999999999994"/>
    <n v="35.6"/>
    <n v="8"/>
    <n v="68.2"/>
    <n v="26.8"/>
    <n v="7"/>
    <n v="89.733333333333334"/>
    <n v="48.933333333333337"/>
    <n v="8.3333333333333339"/>
    <m/>
  </r>
  <r>
    <x v="6"/>
    <s v="EBI-2008-32a"/>
    <n v="1"/>
    <n v="2"/>
    <x v="0"/>
    <d v="2012-08-27T00:00:00"/>
    <n v="1"/>
    <n v="1"/>
    <s v="M. sinensis"/>
    <s v="Atsuta"/>
    <s v="Japan"/>
    <s v="Hokkaido"/>
    <s v="Ishikari"/>
    <s v="Atsuta"/>
    <n v="11"/>
    <n v="43.393099999999997"/>
    <n v="141.43225000000001"/>
    <n v="32.308800000000005"/>
    <m/>
    <m/>
    <m/>
    <m/>
    <m/>
    <m/>
    <m/>
    <m/>
    <m/>
    <m/>
    <m/>
    <m/>
    <n v="90"/>
    <n v="0"/>
    <n v="66"/>
    <n v="11.4"/>
    <n v="5"/>
    <n v="70.5"/>
    <n v="15.4"/>
    <n v="7"/>
    <n v="69"/>
    <n v="13.4"/>
    <n v="8"/>
    <n v="68.5"/>
    <n v="13.4"/>
    <n v="6.666666666666667"/>
    <m/>
  </r>
  <r>
    <x v="6"/>
    <s v="EBI-2008-32a"/>
    <n v="1"/>
    <n v="2"/>
    <x v="0"/>
    <d v="2012-08-27T00:00:00"/>
    <n v="2"/>
    <n v="2"/>
    <s v="M. sinensis"/>
    <s v="Atsuta"/>
    <s v="Japan"/>
    <s v="Hokkaido"/>
    <s v="Ishikari"/>
    <s v="Atsuta"/>
    <n v="11"/>
    <n v="43.393099999999997"/>
    <n v="141.43225000000001"/>
    <n v="32.308800000000005"/>
    <m/>
    <m/>
    <m/>
    <m/>
    <m/>
    <m/>
    <m/>
    <m/>
    <m/>
    <m/>
    <m/>
    <m/>
    <n v="88"/>
    <n v="0"/>
    <n v="73"/>
    <n v="17.3"/>
    <n v="7"/>
    <n v="71.2"/>
    <n v="17.600000000000001"/>
    <n v="8"/>
    <n v="73.2"/>
    <n v="17.5"/>
    <n v="8"/>
    <n v="72.466666666666654"/>
    <n v="17.466666666666669"/>
    <n v="7.666666666666667"/>
    <m/>
  </r>
  <r>
    <x v="6"/>
    <s v="EBI-2008-32a"/>
    <n v="1"/>
    <n v="2"/>
    <x v="0"/>
    <d v="2012-08-27T00:00:00"/>
    <n v="3"/>
    <n v="3"/>
    <s v="M. sinensis"/>
    <s v="Atsuta"/>
    <s v="Japan"/>
    <s v="Hokkaido"/>
    <s v="Ishikari"/>
    <s v="Atsuta"/>
    <n v="11"/>
    <n v="43.393099999999997"/>
    <n v="141.43225000000001"/>
    <n v="32.308800000000005"/>
    <m/>
    <m/>
    <m/>
    <m/>
    <m/>
    <m/>
    <m/>
    <m/>
    <m/>
    <m/>
    <m/>
    <m/>
    <n v="55"/>
    <n v="0"/>
    <n v="43.4"/>
    <n v="13.6"/>
    <n v="13"/>
    <n v="64.5"/>
    <n v="14.3"/>
    <n v="6"/>
    <n v="57.5"/>
    <n v="11.5"/>
    <n v="6"/>
    <n v="55.133333333333333"/>
    <n v="13.133333333333333"/>
    <n v="8.3333333333333339"/>
    <m/>
  </r>
  <r>
    <x v="6"/>
    <s v="EBI-2008-32a"/>
    <n v="3"/>
    <n v="1"/>
    <x v="1"/>
    <d v="2015-06-15T00:00:00"/>
    <n v="288"/>
    <n v="101"/>
    <s v="M. sinensis"/>
    <s v="Atsuta"/>
    <s v="Japan"/>
    <s v="Hokkaido"/>
    <s v="Ishikari"/>
    <s v="Atsuta"/>
    <n v="11"/>
    <n v="43.393099999999997"/>
    <n v="141.43225000000001"/>
    <n v="32.308800000000005"/>
    <m/>
    <m/>
    <m/>
    <m/>
    <m/>
    <m/>
    <m/>
    <m/>
    <m/>
    <m/>
    <m/>
    <m/>
    <n v="76"/>
    <n v="0"/>
    <n v="98.2"/>
    <n v="20"/>
    <n v="10"/>
    <n v="87.8"/>
    <n v="17.5"/>
    <n v="10"/>
    <n v="73"/>
    <n v="18.2"/>
    <n v="13"/>
    <n v="86.333333333333329"/>
    <n v="18.566666666666666"/>
    <n v="11"/>
    <m/>
  </r>
  <r>
    <x v="6"/>
    <s v="EBI-2008-32a"/>
    <n v="3"/>
    <n v="1"/>
    <x v="1"/>
    <d v="2015-06-15T00:00:00"/>
    <n v="289"/>
    <n v="102"/>
    <s v="M. sinensis"/>
    <s v="Atsuta"/>
    <s v="Japan"/>
    <s v="Hokkaido"/>
    <s v="Ishikari"/>
    <s v="Atsuta"/>
    <n v="11"/>
    <n v="43.393099999999997"/>
    <n v="141.43225000000001"/>
    <n v="32.308800000000005"/>
    <m/>
    <m/>
    <m/>
    <m/>
    <m/>
    <m/>
    <m/>
    <m/>
    <m/>
    <m/>
    <m/>
    <m/>
    <n v="82"/>
    <n v="0"/>
    <n v="81.3"/>
    <n v="17.5"/>
    <n v="8"/>
    <n v="71.5"/>
    <n v="18.3"/>
    <n v="9"/>
    <n v="71.5"/>
    <n v="15"/>
    <n v="10"/>
    <n v="74.766666666666666"/>
    <n v="16.933333333333334"/>
    <n v="9"/>
    <m/>
  </r>
  <r>
    <x v="6"/>
    <s v="EBI-2008-32a"/>
    <n v="3"/>
    <n v="1"/>
    <x v="1"/>
    <d v="2015-06-15T00:00:00"/>
    <n v="290"/>
    <n v="103"/>
    <s v="M. sinensis"/>
    <s v="Atsuta"/>
    <s v="Japan"/>
    <s v="Hokkaido"/>
    <s v="Ishikari"/>
    <s v="Atsuta"/>
    <n v="11"/>
    <n v="43.393099999999997"/>
    <n v="141.43225000000001"/>
    <n v="32.308800000000005"/>
    <m/>
    <m/>
    <m/>
    <m/>
    <m/>
    <m/>
    <m/>
    <m/>
    <m/>
    <m/>
    <m/>
    <m/>
    <n v="85"/>
    <n v="0"/>
    <n v="82.5"/>
    <n v="14"/>
    <n v="7"/>
    <n v="84"/>
    <n v="13.2"/>
    <n v="8"/>
    <n v="83"/>
    <n v="21.7"/>
    <n v="10"/>
    <n v="83.166666666666671"/>
    <n v="16.3"/>
    <n v="8.3333333333333339"/>
    <m/>
  </r>
  <r>
    <x v="6"/>
    <s v="EBI-2008-32a"/>
    <n v="1"/>
    <n v="1"/>
    <x v="2"/>
    <d v="2012-08-27T00:00:00"/>
    <n v="65"/>
    <n v="4"/>
    <s v="M. sinensis"/>
    <s v="Atsuta"/>
    <s v="Japan"/>
    <s v="Hokkaido"/>
    <s v="Ishikari"/>
    <s v="Atsuta"/>
    <n v="11"/>
    <n v="43.393099999999997"/>
    <n v="141.43225000000001"/>
    <n v="32.308800000000005"/>
    <d v="2012-10-31T00:00:00"/>
    <d v="2012-11-09T00:00:00"/>
    <d v="2012-11-23T00:00:00"/>
    <d v="2012-11-26T00:00:00"/>
    <d v="2012-11-28T00:00:00"/>
    <d v="2012-12-03T00:00:00"/>
    <n v="65"/>
    <n v="74"/>
    <n v="88"/>
    <n v="91"/>
    <n v="93"/>
    <n v="98"/>
    <n v="38"/>
    <n v="6"/>
    <n v="262.39999999999998"/>
    <n v="214.5"/>
    <n v="21"/>
    <n v="259.8"/>
    <n v="214.8"/>
    <n v="18"/>
    <n v="233.4"/>
    <n v="151.30000000000001"/>
    <n v="20"/>
    <n v="251.86666666666667"/>
    <n v="193.53333333333333"/>
    <n v="19.666666666666668"/>
    <m/>
  </r>
  <r>
    <x v="6"/>
    <s v="EBI-2008-32a"/>
    <n v="1"/>
    <n v="1"/>
    <x v="2"/>
    <d v="2012-08-27T00:00:00"/>
    <n v="66"/>
    <n v="5"/>
    <s v="M. sinensis"/>
    <s v="Atsuta"/>
    <s v="Japan"/>
    <s v="Hokkaido"/>
    <s v="Ishikari"/>
    <s v="Atsuta"/>
    <n v="11"/>
    <n v="43.393099999999997"/>
    <n v="141.43225000000001"/>
    <n v="32.308800000000005"/>
    <d v="2012-10-29T00:00:00"/>
    <d v="2012-11-07T00:00:00"/>
    <d v="2012-11-19T00:00:00"/>
    <d v="2012-11-26T00:00:00"/>
    <d v="2013-01-04T00:00:00"/>
    <d v="2013-01-09T00:00:00"/>
    <n v="63"/>
    <n v="72"/>
    <n v="84"/>
    <n v="91"/>
    <n v="130"/>
    <n v="135"/>
    <n v="31"/>
    <n v="11"/>
    <n v="232.6"/>
    <n v="190.7"/>
    <n v="20"/>
    <n v="208.5"/>
    <n v="169.9"/>
    <n v="11"/>
    <n v="254"/>
    <n v="200.9"/>
    <n v="15"/>
    <n v="231.70000000000002"/>
    <n v="187.16666666666666"/>
    <n v="15.333333333333334"/>
    <m/>
  </r>
  <r>
    <x v="6"/>
    <s v="EBI-2008-32a"/>
    <n v="1"/>
    <n v="1"/>
    <x v="2"/>
    <d v="2012-08-27T00:00:00"/>
    <n v="67"/>
    <n v="6"/>
    <s v="M. sinensis"/>
    <s v="Atsuta"/>
    <s v="Japan"/>
    <s v="Hokkaido"/>
    <s v="Ishikari"/>
    <s v="Atsuta"/>
    <n v="11"/>
    <n v="43.393099999999997"/>
    <n v="141.43225000000001"/>
    <n v="32.308800000000005"/>
    <d v="2012-10-12T00:00:00"/>
    <d v="2012-10-19T00:00:00"/>
    <d v="2012-10-29T00:00:00"/>
    <d v="2012-11-02T00:00:00"/>
    <d v="2012-12-03T00:00:00"/>
    <d v="2012-12-12T00:00:00"/>
    <n v="46"/>
    <n v="53"/>
    <n v="63"/>
    <n v="67"/>
    <n v="98"/>
    <n v="107"/>
    <n v="30"/>
    <n v="11"/>
    <n v="259"/>
    <n v="219.3"/>
    <n v="18"/>
    <n v="249.5"/>
    <n v="221"/>
    <n v="17"/>
    <n v="263.8"/>
    <n v="225.9"/>
    <n v="16"/>
    <n v="257.43333333333334"/>
    <n v="222.06666666666669"/>
    <n v="17"/>
    <m/>
  </r>
  <r>
    <x v="7"/>
    <s v="EBI-2008-51c"/>
    <n v="1"/>
    <n v="2"/>
    <x v="0"/>
    <d v="2012-08-27T00:00:00"/>
    <n v="4"/>
    <n v="7"/>
    <s v="M. sinensis"/>
    <s v="Biei ④"/>
    <s v="Japan"/>
    <s v="Hokkaido"/>
    <s v="Biei"/>
    <s v="Biei ④"/>
    <s v="11 high"/>
    <n v="43.448183333333333"/>
    <n v="142.64554999999999"/>
    <n v="907.08480000000009"/>
    <m/>
    <m/>
    <m/>
    <m/>
    <m/>
    <m/>
    <m/>
    <m/>
    <m/>
    <m/>
    <m/>
    <m/>
    <n v="71"/>
    <n v="0"/>
    <n v="70.2"/>
    <n v="18.100000000000001"/>
    <n v="5"/>
    <n v="66.8"/>
    <n v="15.7"/>
    <n v="7"/>
    <n v="66.5"/>
    <n v="15.2"/>
    <n v="9"/>
    <n v="67.833333333333329"/>
    <n v="16.333333333333332"/>
    <n v="7"/>
    <m/>
  </r>
  <r>
    <x v="7"/>
    <s v="EBI-2008-51c"/>
    <n v="1"/>
    <n v="2"/>
    <x v="0"/>
    <d v="2012-08-27T00:00:00"/>
    <n v="5"/>
    <n v="13"/>
    <s v="M. sinensis"/>
    <s v="Biei ④"/>
    <s v="Japan"/>
    <s v="Hokkaido"/>
    <s v="Biei"/>
    <s v="Biei ④"/>
    <s v="11 high"/>
    <n v="43.448183333333333"/>
    <n v="142.64554999999999"/>
    <n v="907.08480000000009"/>
    <m/>
    <m/>
    <m/>
    <m/>
    <m/>
    <m/>
    <m/>
    <m/>
    <m/>
    <m/>
    <m/>
    <m/>
    <n v="78"/>
    <n v="0"/>
    <n v="73.2"/>
    <n v="15.2"/>
    <n v="8"/>
    <n v="70.3"/>
    <n v="15.8"/>
    <n v="6"/>
    <n v="77.599999999999994"/>
    <n v="24.4"/>
    <n v="8"/>
    <n v="73.7"/>
    <n v="18.466666666666665"/>
    <n v="7.333333333333333"/>
    <m/>
  </r>
  <r>
    <x v="7"/>
    <s v="EBI-2008-51c"/>
    <n v="3"/>
    <n v="1"/>
    <x v="1"/>
    <d v="2015-06-15T00:00:00"/>
    <n v="291"/>
    <n v="104"/>
    <s v="M. sinensis"/>
    <s v="Biei ④"/>
    <s v="Japan"/>
    <s v="Hokkaido"/>
    <s v="Biei"/>
    <s v="Biei ④"/>
    <s v="11 high"/>
    <n v="43.448183333333333"/>
    <n v="142.64554999999999"/>
    <n v="907.08480000000009"/>
    <m/>
    <m/>
    <m/>
    <m/>
    <m/>
    <m/>
    <m/>
    <m/>
    <m/>
    <m/>
    <m/>
    <m/>
    <n v="63"/>
    <n v="0"/>
    <n v="68.5"/>
    <n v="11.3"/>
    <n v="7"/>
    <n v="57.5"/>
    <n v="8"/>
    <n v="6"/>
    <n v="51"/>
    <n v="9.4"/>
    <n v="8"/>
    <n v="59"/>
    <n v="9.5666666666666682"/>
    <n v="7"/>
    <m/>
  </r>
  <r>
    <x v="7"/>
    <s v="EBI-2008-51c"/>
    <n v="3"/>
    <n v="1"/>
    <x v="1"/>
    <d v="2015-06-15T00:00:00"/>
    <n v="292"/>
    <n v="105"/>
    <s v="M. sinensis"/>
    <s v="Biei ④"/>
    <s v="Japan"/>
    <s v="Hokkaido"/>
    <s v="Biei"/>
    <s v="Biei ④"/>
    <s v="11 high"/>
    <n v="43.448183333333333"/>
    <n v="142.64554999999999"/>
    <n v="907.08480000000009"/>
    <d v="2015-07-13T00:00:00"/>
    <d v="2015-07-13T00:00:00"/>
    <d v="2015-07-20T00:00:00"/>
    <d v="2015-07-27T00:00:00"/>
    <d v="2015-07-27T00:00:00"/>
    <d v="2015-07-27T00:00:00"/>
    <n v="28"/>
    <n v="28"/>
    <n v="35"/>
    <n v="42"/>
    <n v="42"/>
    <n v="42"/>
    <n v="48"/>
    <n v="5"/>
    <n v="132.30000000000001"/>
    <n v="102.7"/>
    <n v="7"/>
    <n v="134.1"/>
    <n v="101"/>
    <n v="5"/>
    <n v="129.1"/>
    <n v="79.099999999999994"/>
    <n v="8"/>
    <n v="131.83333333333334"/>
    <n v="94.266666666666652"/>
    <n v="6.666666666666667"/>
    <m/>
  </r>
  <r>
    <x v="7"/>
    <s v="EBI-2008-51c"/>
    <n v="3"/>
    <n v="1"/>
    <x v="1"/>
    <d v="2015-06-15T00:00:00"/>
    <n v="293"/>
    <n v="106"/>
    <s v="M. sinensis"/>
    <s v="Biei ④"/>
    <s v="Japan"/>
    <s v="Hokkaido"/>
    <s v="Biei"/>
    <s v="Biei ④"/>
    <s v="11 high"/>
    <n v="43.448183333333333"/>
    <n v="142.64554999999999"/>
    <n v="907.08480000000009"/>
    <d v="2015-08-03T00:00:00"/>
    <m/>
    <m/>
    <m/>
    <m/>
    <m/>
    <n v="49"/>
    <m/>
    <m/>
    <m/>
    <m/>
    <m/>
    <n v="108"/>
    <n v="1"/>
    <n v="58"/>
    <n v="29"/>
    <n v="4"/>
    <n v="67.2"/>
    <n v="11.4"/>
    <n v="6"/>
    <n v="63.1"/>
    <n v="11.6"/>
    <n v="7"/>
    <n v="62.766666666666673"/>
    <n v="17.333333333333332"/>
    <n v="5.666666666666667"/>
    <m/>
  </r>
  <r>
    <x v="7"/>
    <s v="EBI-2008-51c"/>
    <n v="1"/>
    <n v="1"/>
    <x v="2"/>
    <d v="2012-08-27T00:00:00"/>
    <n v="68"/>
    <n v="10"/>
    <s v="M. sinensis"/>
    <s v="Biei ④"/>
    <s v="Japan"/>
    <s v="Hokkaido"/>
    <s v="Biei"/>
    <s v="Biei ④"/>
    <s v="11 high"/>
    <n v="43.448183333333333"/>
    <n v="142.64554999999999"/>
    <n v="907.08480000000009"/>
    <d v="2012-10-10T00:00:00"/>
    <d v="2012-10-17T00:00:00"/>
    <d v="2012-10-31T00:00:00"/>
    <d v="2012-11-02T00:00:00"/>
    <d v="2013-01-21T00:00:00"/>
    <d v="2013-01-23T00:00:00"/>
    <n v="44"/>
    <n v="51"/>
    <n v="65"/>
    <n v="67"/>
    <n v="147"/>
    <n v="149"/>
    <n v="30"/>
    <n v="8"/>
    <n v="190.2"/>
    <n v="125.3"/>
    <n v="15"/>
    <n v="193"/>
    <n v="182"/>
    <n v="15"/>
    <n v="228.4"/>
    <n v="168.5"/>
    <n v="10"/>
    <n v="203.86666666666667"/>
    <n v="158.6"/>
    <n v="13.333333333333334"/>
    <m/>
  </r>
  <r>
    <x v="8"/>
    <s v="Koike-11a"/>
    <n v="1"/>
    <n v="2"/>
    <x v="0"/>
    <d v="2012-08-27T00:00:00"/>
    <n v="6"/>
    <n v="19"/>
    <s v="M. sinensis"/>
    <m/>
    <s v="Japan"/>
    <s v="Niigata"/>
    <s v="Sado"/>
    <m/>
    <n v="7"/>
    <n v="38"/>
    <n v="138.36000000000001"/>
    <n v="100"/>
    <m/>
    <m/>
    <m/>
    <m/>
    <m/>
    <m/>
    <m/>
    <m/>
    <m/>
    <m/>
    <m/>
    <m/>
    <n v="65"/>
    <n v="0"/>
    <n v="79.400000000000006"/>
    <n v="18.100000000000001"/>
    <n v="8"/>
    <n v="79.3"/>
    <n v="16"/>
    <n v="7"/>
    <n v="86.2"/>
    <n v="17.899999999999999"/>
    <n v="7"/>
    <n v="81.633333333333326"/>
    <n v="17.333333333333332"/>
    <n v="7.333333333333333"/>
    <m/>
  </r>
  <r>
    <x v="8"/>
    <s v="Koike-11a"/>
    <n v="1"/>
    <n v="2"/>
    <x v="0"/>
    <d v="2012-08-27T00:00:00"/>
    <n v="7"/>
    <n v="20"/>
    <s v="M. sinensis"/>
    <m/>
    <s v="Japan"/>
    <s v="Niigata"/>
    <s v="Sado"/>
    <m/>
    <n v="7"/>
    <n v="38"/>
    <n v="138.36000000000001"/>
    <n v="100"/>
    <d v="2012-10-05T00:00:00"/>
    <m/>
    <m/>
    <m/>
    <m/>
    <m/>
    <n v="39"/>
    <m/>
    <m/>
    <m/>
    <m/>
    <m/>
    <n v="92"/>
    <n v="0"/>
    <n v="50.7"/>
    <n v="10.5"/>
    <n v="6"/>
    <n v="67.5"/>
    <n v="9"/>
    <n v="6"/>
    <n v="73.5"/>
    <n v="11.3"/>
    <n v="8"/>
    <n v="63.9"/>
    <n v="10.266666666666667"/>
    <n v="6.666666666666667"/>
    <m/>
  </r>
  <r>
    <x v="8"/>
    <s v="Koike-11a"/>
    <n v="1"/>
    <n v="2"/>
    <x v="0"/>
    <d v="2012-08-27T00:00:00"/>
    <n v="8"/>
    <n v="21"/>
    <s v="M. sinensis"/>
    <m/>
    <s v="Japan"/>
    <s v="Niigata"/>
    <s v="Sado"/>
    <m/>
    <n v="7"/>
    <n v="38"/>
    <n v="138.36000000000001"/>
    <n v="100"/>
    <m/>
    <m/>
    <m/>
    <m/>
    <m/>
    <m/>
    <m/>
    <m/>
    <m/>
    <m/>
    <m/>
    <m/>
    <n v="100"/>
    <n v="0"/>
    <n v="77.599999999999994"/>
    <n v="11.3"/>
    <n v="11"/>
    <n v="69"/>
    <n v="13.2"/>
    <n v="7"/>
    <n v="68.2"/>
    <n v="12.1"/>
    <n v="8"/>
    <n v="71.600000000000009"/>
    <n v="12.200000000000001"/>
    <n v="8.6666666666666661"/>
    <m/>
  </r>
  <r>
    <x v="8"/>
    <s v="Koike-11a"/>
    <n v="3"/>
    <n v="1"/>
    <x v="1"/>
    <d v="2015-06-15T00:00:00"/>
    <n v="294"/>
    <n v="107"/>
    <s v="M. sinensis"/>
    <m/>
    <s v="Japan"/>
    <s v="Niigata"/>
    <s v="Sado"/>
    <m/>
    <n v="7"/>
    <n v="38"/>
    <n v="138.36000000000001"/>
    <n v="100"/>
    <m/>
    <m/>
    <m/>
    <m/>
    <m/>
    <m/>
    <m/>
    <m/>
    <m/>
    <m/>
    <m/>
    <m/>
    <n v="106"/>
    <n v="0"/>
    <n v="102.2"/>
    <n v="37"/>
    <n v="13"/>
    <n v="100.3"/>
    <n v="41.4"/>
    <n v="18"/>
    <n v="108.7"/>
    <n v="45.2"/>
    <n v="15"/>
    <n v="103.73333333333333"/>
    <n v="41.2"/>
    <n v="15.333333333333334"/>
    <m/>
  </r>
  <r>
    <x v="8"/>
    <s v="Koike-11a"/>
    <n v="3"/>
    <n v="1"/>
    <x v="1"/>
    <d v="2015-06-15T00:00:00"/>
    <n v="295"/>
    <n v="108"/>
    <s v="M. sinensis"/>
    <m/>
    <s v="Japan"/>
    <s v="Niigata"/>
    <s v="Sado"/>
    <m/>
    <n v="7"/>
    <n v="38"/>
    <n v="138.36000000000001"/>
    <n v="100"/>
    <m/>
    <m/>
    <m/>
    <m/>
    <m/>
    <m/>
    <m/>
    <m/>
    <m/>
    <m/>
    <m/>
    <m/>
    <n v="52"/>
    <n v="0"/>
    <n v="70.5"/>
    <n v="18"/>
    <n v="8"/>
    <n v="94.2"/>
    <n v="21.3"/>
    <n v="7"/>
    <n v="86.5"/>
    <n v="18.2"/>
    <n v="10"/>
    <n v="83.733333333333334"/>
    <n v="19.166666666666668"/>
    <n v="8.3333333333333339"/>
    <m/>
  </r>
  <r>
    <x v="8"/>
    <s v="Koike-11a"/>
    <n v="3"/>
    <n v="1"/>
    <x v="1"/>
    <d v="2015-06-15T00:00:00"/>
    <n v="296"/>
    <n v="109"/>
    <s v="M. sinensis"/>
    <m/>
    <s v="Japan"/>
    <s v="Niigata"/>
    <s v="Sado"/>
    <m/>
    <n v="7"/>
    <n v="38"/>
    <n v="138.36000000000001"/>
    <n v="100"/>
    <m/>
    <m/>
    <m/>
    <m/>
    <m/>
    <m/>
    <m/>
    <m/>
    <m/>
    <m/>
    <m/>
    <m/>
    <n v="97"/>
    <n v="0"/>
    <n v="90.5"/>
    <n v="30"/>
    <n v="13"/>
    <n v="99"/>
    <n v="38.799999999999997"/>
    <n v="15"/>
    <n v="95.3"/>
    <n v="38"/>
    <n v="12"/>
    <n v="94.933333333333337"/>
    <n v="35.6"/>
    <n v="13.333333333333334"/>
    <m/>
  </r>
  <r>
    <x v="8"/>
    <s v="Koike-11a"/>
    <n v="1"/>
    <n v="1"/>
    <x v="2"/>
    <d v="2012-08-27T00:00:00"/>
    <n v="69"/>
    <n v="22"/>
    <s v="M. sinensis"/>
    <m/>
    <s v="Japan"/>
    <s v="Niigata"/>
    <s v="Sado"/>
    <m/>
    <n v="7"/>
    <n v="38"/>
    <n v="138.36000000000001"/>
    <n v="100"/>
    <d v="2012-12-05T00:00:00"/>
    <d v="2012-12-28T00:00:00"/>
    <d v="2013-01-07T00:00:00"/>
    <d v="2013-01-09T00:00:00"/>
    <d v="2013-01-14T00:00:00"/>
    <d v="2013-01-16T00:00:00"/>
    <n v="100"/>
    <n v="123"/>
    <n v="133"/>
    <n v="135"/>
    <n v="140"/>
    <n v="142"/>
    <n v="30"/>
    <n v="22"/>
    <n v="167.5"/>
    <n v="104.3"/>
    <n v="21"/>
    <n v="177.6"/>
    <n v="120.5"/>
    <n v="10"/>
    <n v="183.5"/>
    <n v="134.30000000000001"/>
    <n v="13"/>
    <n v="176.20000000000002"/>
    <n v="119.7"/>
    <n v="14.666666666666666"/>
    <m/>
  </r>
  <r>
    <x v="8"/>
    <s v="Koike-11a"/>
    <n v="1"/>
    <n v="1"/>
    <x v="2"/>
    <d v="2012-08-27T00:00:00"/>
    <n v="70"/>
    <n v="23"/>
    <s v="M. sinensis"/>
    <m/>
    <s v="Japan"/>
    <s v="Niigata"/>
    <s v="Sado"/>
    <m/>
    <n v="7"/>
    <n v="38"/>
    <n v="138.36000000000001"/>
    <n v="100"/>
    <d v="2012-10-29T00:00:00"/>
    <d v="2012-11-12T00:00:00"/>
    <d v="2012-12-10T00:00:00"/>
    <d v="2012-12-12T00:00:00"/>
    <d v="2013-01-11T00:00:00"/>
    <d v="2013-01-14T00:00:00"/>
    <n v="63"/>
    <n v="77"/>
    <n v="105"/>
    <n v="107"/>
    <n v="137"/>
    <n v="140"/>
    <n v="40"/>
    <n v="9"/>
    <n v="190"/>
    <n v="139.9"/>
    <n v="14"/>
    <n v="182.4"/>
    <n v="134.4"/>
    <n v="9"/>
    <n v="196"/>
    <n v="129.30000000000001"/>
    <n v="23"/>
    <n v="189.46666666666667"/>
    <n v="134.53333333333333"/>
    <n v="15.333333333333334"/>
    <m/>
  </r>
  <r>
    <x v="8"/>
    <s v="Koike-11a"/>
    <n v="1"/>
    <n v="1"/>
    <x v="2"/>
    <d v="2012-08-27T00:00:00"/>
    <n v="71"/>
    <n v="24"/>
    <s v="M. sinensis"/>
    <m/>
    <s v="Japan"/>
    <s v="Niigata"/>
    <s v="Sado"/>
    <m/>
    <n v="7"/>
    <n v="38"/>
    <n v="138.36000000000001"/>
    <n v="100"/>
    <d v="2012-12-03T00:00:00"/>
    <d v="2012-12-28T00:00:00"/>
    <d v="2013-01-09T00:00:00"/>
    <d v="2013-01-11T00:00:00"/>
    <d v="2013-01-25T00:00:00"/>
    <d v="2013-01-28T00:00:00"/>
    <n v="98"/>
    <n v="123"/>
    <n v="135"/>
    <n v="137"/>
    <n v="151"/>
    <n v="154"/>
    <n v="46"/>
    <n v="10"/>
    <n v="198.7"/>
    <n v="142.19999999999999"/>
    <n v="10"/>
    <n v="194.7"/>
    <n v="140.30000000000001"/>
    <n v="11"/>
    <n v="180.5"/>
    <n v="125.2"/>
    <n v="12"/>
    <n v="191.29999999999998"/>
    <n v="135.9"/>
    <n v="11"/>
    <m/>
  </r>
  <r>
    <x v="9"/>
    <s v="Koike-12b"/>
    <n v="1"/>
    <n v="2"/>
    <x v="0"/>
    <d v="2012-08-27T00:00:00"/>
    <n v="9"/>
    <n v="25"/>
    <s v="M. sinensis"/>
    <m/>
    <s v="Japan"/>
    <s v="Toyama"/>
    <s v="Gofuku"/>
    <m/>
    <n v="6"/>
    <n v="36.700000000000003"/>
    <n v="137.19"/>
    <n v="80"/>
    <m/>
    <m/>
    <m/>
    <m/>
    <m/>
    <m/>
    <m/>
    <m/>
    <m/>
    <m/>
    <m/>
    <m/>
    <n v="129"/>
    <n v="0"/>
    <n v="67.2"/>
    <n v="13.1"/>
    <n v="7"/>
    <n v="68.599999999999994"/>
    <n v="12.2"/>
    <n v="6"/>
    <n v="69.099999999999994"/>
    <n v="11.6"/>
    <n v="6"/>
    <n v="68.3"/>
    <n v="12.299999999999999"/>
    <n v="6.333333333333333"/>
    <m/>
  </r>
  <r>
    <x v="9"/>
    <s v="Koike-12b"/>
    <n v="3"/>
    <n v="1"/>
    <x v="1"/>
    <d v="2015-06-15T00:00:00"/>
    <n v="297"/>
    <n v="110"/>
    <s v="M. sinensis"/>
    <m/>
    <s v="Japan"/>
    <s v="Toyama"/>
    <s v="Gofuku"/>
    <m/>
    <n v="6"/>
    <n v="36.700000000000003"/>
    <n v="137.19"/>
    <n v="80"/>
    <m/>
    <m/>
    <m/>
    <m/>
    <m/>
    <m/>
    <m/>
    <m/>
    <m/>
    <m/>
    <m/>
    <m/>
    <n v="129"/>
    <n v="0"/>
    <n v="110"/>
    <n v="45.9"/>
    <n v="15"/>
    <n v="83.6"/>
    <n v="29.6"/>
    <n v="16"/>
    <n v="86.3"/>
    <n v="26.6"/>
    <n v="12"/>
    <n v="93.3"/>
    <n v="34.033333333333331"/>
    <n v="14.333333333333334"/>
    <m/>
  </r>
  <r>
    <x v="9"/>
    <s v="Koike-12b"/>
    <n v="3"/>
    <n v="1"/>
    <x v="1"/>
    <d v="2015-06-15T00:00:00"/>
    <n v="298"/>
    <n v="111"/>
    <s v="M. sinensis"/>
    <m/>
    <s v="Japan"/>
    <s v="Toyama"/>
    <s v="Gofuku"/>
    <m/>
    <n v="6"/>
    <n v="36.700000000000003"/>
    <n v="137.19"/>
    <n v="80"/>
    <m/>
    <m/>
    <m/>
    <m/>
    <m/>
    <m/>
    <m/>
    <m/>
    <m/>
    <m/>
    <m/>
    <m/>
    <n v="98"/>
    <n v="0"/>
    <n v="90.2"/>
    <n v="22.5"/>
    <n v="10"/>
    <n v="81.5"/>
    <n v="20.100000000000001"/>
    <n v="9"/>
    <n v="89.2"/>
    <n v="17.5"/>
    <n v="7"/>
    <n v="86.966666666666654"/>
    <n v="20.033333333333335"/>
    <n v="8.6666666666666661"/>
    <m/>
  </r>
  <r>
    <x v="9"/>
    <s v="Koike-12b"/>
    <n v="3"/>
    <n v="1"/>
    <x v="1"/>
    <d v="2015-06-15T00:00:00"/>
    <n v="299"/>
    <n v="112"/>
    <s v="M. sinensis"/>
    <m/>
    <s v="Japan"/>
    <s v="Toyama"/>
    <s v="Gofuku"/>
    <m/>
    <n v="6"/>
    <n v="36.700000000000003"/>
    <n v="137.19"/>
    <n v="80"/>
    <m/>
    <m/>
    <m/>
    <m/>
    <m/>
    <m/>
    <m/>
    <m/>
    <m/>
    <m/>
    <m/>
    <m/>
    <n v="112"/>
    <n v="0"/>
    <n v="99.5"/>
    <n v="27.6"/>
    <n v="10"/>
    <n v="91.3"/>
    <n v="28.5"/>
    <n v="13"/>
    <n v="95.3"/>
    <n v="31.3"/>
    <n v="12"/>
    <n v="95.366666666666674"/>
    <n v="29.133333333333336"/>
    <n v="11.666666666666666"/>
    <m/>
  </r>
  <r>
    <x v="9"/>
    <s v="Koike-12b"/>
    <n v="1"/>
    <n v="1"/>
    <x v="2"/>
    <d v="2012-08-27T00:00:00"/>
    <n v="72"/>
    <n v="28"/>
    <s v="M. sinensis"/>
    <m/>
    <s v="Japan"/>
    <s v="Toyama"/>
    <s v="Gofuku"/>
    <m/>
    <n v="6"/>
    <n v="36.700000000000003"/>
    <n v="137.19"/>
    <n v="80"/>
    <d v="2012-11-28T00:00:00"/>
    <d v="2012-12-03T00:00:00"/>
    <d v="2012-12-31T00:00:00"/>
    <d v="2013-01-04T00:00:00"/>
    <d v="2013-01-16T00:00:00"/>
    <d v="2013-01-18T00:00:00"/>
    <n v="93"/>
    <n v="98"/>
    <n v="126"/>
    <n v="130"/>
    <n v="142"/>
    <n v="144"/>
    <n v="39"/>
    <n v="14"/>
    <n v="173.7"/>
    <n v="120.1"/>
    <n v="9"/>
    <n v="177.9"/>
    <n v="144.6"/>
    <n v="15"/>
    <n v="181.7"/>
    <n v="142.80000000000001"/>
    <n v="12"/>
    <n v="177.76666666666665"/>
    <n v="135.83333333333334"/>
    <n v="12"/>
    <m/>
  </r>
  <r>
    <x v="10"/>
    <s v="Koike-21c"/>
    <n v="1"/>
    <n v="2"/>
    <x v="0"/>
    <d v="2012-08-27T00:00:00"/>
    <n v="10"/>
    <n v="31"/>
    <s v="M. sinensis"/>
    <m/>
    <s v="Japan"/>
    <s v="Kumamoto"/>
    <s v="Tama-gun"/>
    <m/>
    <s v="4 high"/>
    <n v="32.159999999999997"/>
    <n v="130.38999999999999"/>
    <n v="560"/>
    <d v="2012-10-05T00:00:00"/>
    <m/>
    <m/>
    <m/>
    <m/>
    <m/>
    <n v="39"/>
    <m/>
    <m/>
    <m/>
    <m/>
    <m/>
    <n v="52"/>
    <n v="0"/>
    <n v="96"/>
    <n v="27.5"/>
    <n v="11"/>
    <n v="93.9"/>
    <n v="23.6"/>
    <n v="7"/>
    <n v="96.1"/>
    <n v="29.3"/>
    <n v="12"/>
    <n v="95.333333333333329"/>
    <n v="26.8"/>
    <n v="10"/>
    <m/>
  </r>
  <r>
    <x v="10"/>
    <s v="Koike-21c"/>
    <n v="1"/>
    <n v="2"/>
    <x v="0"/>
    <d v="2012-08-27T00:00:00"/>
    <n v="11"/>
    <n v="32"/>
    <s v="M. sinensis"/>
    <m/>
    <s v="Japan"/>
    <s v="Kumamoto"/>
    <s v="Tama-gun"/>
    <m/>
    <s v="4 high"/>
    <n v="32.159999999999997"/>
    <n v="130.38999999999999"/>
    <n v="560"/>
    <d v="2012-10-05T00:00:00"/>
    <m/>
    <m/>
    <m/>
    <m/>
    <m/>
    <n v="39"/>
    <m/>
    <m/>
    <m/>
    <m/>
    <m/>
    <n v="55"/>
    <n v="0"/>
    <n v="100.8"/>
    <n v="32"/>
    <n v="16"/>
    <n v="95.7"/>
    <n v="20.5"/>
    <n v="9"/>
    <n v="95.5"/>
    <n v="20.3"/>
    <n v="7"/>
    <n v="97.333333333333329"/>
    <n v="24.266666666666666"/>
    <n v="10.666666666666666"/>
    <m/>
  </r>
  <r>
    <x v="10"/>
    <s v="Koike-21c"/>
    <n v="1"/>
    <n v="2"/>
    <x v="0"/>
    <d v="2012-08-27T00:00:00"/>
    <n v="12"/>
    <n v="33"/>
    <s v="M. sinensis"/>
    <m/>
    <s v="Japan"/>
    <s v="Kumamoto"/>
    <s v="Tama-gun"/>
    <m/>
    <s v="4 high"/>
    <n v="32.159999999999997"/>
    <n v="130.38999999999999"/>
    <n v="560"/>
    <d v="2012-10-05T00:00:00"/>
    <d v="2012-10-05T00:00:00"/>
    <d v="2012-10-10T00:00:00"/>
    <d v="2012-10-15T00:00:00"/>
    <m/>
    <m/>
    <n v="39"/>
    <n v="39"/>
    <n v="44"/>
    <n v="49"/>
    <m/>
    <m/>
    <n v="70"/>
    <n v="2"/>
    <n v="142.5"/>
    <n v="66.3"/>
    <n v="22"/>
    <n v="128.80000000000001"/>
    <n v="51.2"/>
    <n v="17"/>
    <n v="135.1"/>
    <n v="60.5"/>
    <n v="14"/>
    <n v="135.46666666666667"/>
    <n v="59.333333333333336"/>
    <n v="17.666666666666668"/>
    <m/>
  </r>
  <r>
    <x v="10"/>
    <s v="Koike-21c"/>
    <n v="3"/>
    <n v="1"/>
    <x v="1"/>
    <d v="2015-06-15T00:00:00"/>
    <n v="300"/>
    <n v="113"/>
    <s v="M. sinensis"/>
    <m/>
    <s v="Japan"/>
    <s v="Kumamoto"/>
    <s v="Tama-gun"/>
    <m/>
    <s v="4 high"/>
    <n v="32.159999999999997"/>
    <n v="130.38999999999999"/>
    <n v="560"/>
    <d v="2015-07-27T00:00:00"/>
    <d v="2015-08-03T00:00:00"/>
    <d v="2015-08-17T00:00:00"/>
    <d v="2015-08-24T00:00:00"/>
    <d v="2015-08-24T00:00:00"/>
    <d v="2015-08-24T00:00:00"/>
    <n v="42"/>
    <n v="49"/>
    <n v="63"/>
    <n v="70"/>
    <n v="70"/>
    <n v="70"/>
    <n v="99"/>
    <n v="5"/>
    <n v="155.19999999999999"/>
    <n v="117"/>
    <n v="7"/>
    <n v="110.8"/>
    <n v="96"/>
    <n v="8"/>
    <n v="185"/>
    <n v="110.5"/>
    <n v="21"/>
    <n v="150.33333333333334"/>
    <n v="107.83333333333333"/>
    <n v="12"/>
    <m/>
  </r>
  <r>
    <x v="10"/>
    <s v="Koike-21c"/>
    <n v="3"/>
    <n v="1"/>
    <x v="1"/>
    <d v="2015-06-15T00:00:00"/>
    <n v="301"/>
    <n v="114"/>
    <s v="M. sinensis"/>
    <m/>
    <s v="Japan"/>
    <s v="Kumamoto"/>
    <s v="Tama-gun"/>
    <m/>
    <s v="4 high"/>
    <n v="32.159999999999997"/>
    <n v="130.38999999999999"/>
    <n v="560"/>
    <d v="2015-07-27T00:00:00"/>
    <d v="2015-07-27T00:00:00"/>
    <d v="2015-08-03T00:00:00"/>
    <d v="2015-08-03T00:00:00"/>
    <d v="2015-08-17T00:00:00"/>
    <d v="2015-08-17T00:00:00"/>
    <n v="42"/>
    <n v="42"/>
    <n v="49"/>
    <n v="49"/>
    <n v="63"/>
    <n v="63"/>
    <n v="87"/>
    <n v="6"/>
    <n v="123.2"/>
    <n v="76.400000000000006"/>
    <n v="7"/>
    <n v="129.5"/>
    <n v="94.5"/>
    <n v="7"/>
    <n v="202.3"/>
    <n v="106.1"/>
    <n v="15"/>
    <n v="151.66666666666666"/>
    <n v="92.333333333333329"/>
    <n v="9.6666666666666661"/>
    <m/>
  </r>
  <r>
    <x v="10"/>
    <s v="Koike-21c"/>
    <n v="3"/>
    <n v="1"/>
    <x v="1"/>
    <d v="2015-06-15T00:00:00"/>
    <n v="302"/>
    <n v="115"/>
    <s v="M. sinensis"/>
    <m/>
    <s v="Japan"/>
    <s v="Kumamoto"/>
    <s v="Tama-gun"/>
    <m/>
    <s v="4 high"/>
    <n v="32.159999999999997"/>
    <n v="130.38999999999999"/>
    <n v="560"/>
    <d v="2015-08-03T00:00:00"/>
    <d v="2015-08-10T00:00:00"/>
    <d v="2015-08-17T00:00:00"/>
    <d v="2015-08-17T00:00:00"/>
    <d v="2015-08-24T00:00:00"/>
    <d v="2015-08-24T00:00:00"/>
    <n v="49"/>
    <n v="56"/>
    <n v="63"/>
    <n v="63"/>
    <n v="70"/>
    <n v="70"/>
    <n v="80"/>
    <n v="3"/>
    <n v="221.9"/>
    <n v="129.1"/>
    <n v="27"/>
    <n v="202.3"/>
    <n v="123.1"/>
    <n v="27"/>
    <n v="200.7"/>
    <n v="119.3"/>
    <n v="27"/>
    <n v="208.30000000000004"/>
    <n v="123.83333333333333"/>
    <n v="27"/>
    <m/>
  </r>
  <r>
    <x v="10"/>
    <s v="Koike-21c"/>
    <n v="1"/>
    <n v="1"/>
    <x v="2"/>
    <d v="2012-08-27T00:00:00"/>
    <n v="73"/>
    <n v="34"/>
    <s v="M. sinensis"/>
    <m/>
    <s v="Japan"/>
    <s v="Kumamoto"/>
    <s v="Tama-gun"/>
    <m/>
    <s v="4 high"/>
    <n v="32.159999999999997"/>
    <n v="130.38999999999999"/>
    <n v="560"/>
    <d v="2012-12-28T00:00:00"/>
    <d v="2013-01-11T00:00:00"/>
    <d v="2013-02-15T00:00:00"/>
    <d v="2013-02-22T00:00:00"/>
    <d v="2013-03-15T00:00:00"/>
    <d v="2013-03-18T00:00:00"/>
    <n v="123"/>
    <n v="137"/>
    <n v="172"/>
    <n v="179"/>
    <n v="200"/>
    <n v="203"/>
    <n v="35"/>
    <n v="14"/>
    <n v="193.2"/>
    <n v="106.3"/>
    <n v="19"/>
    <n v="182.5"/>
    <n v="97.6"/>
    <n v="20"/>
    <n v="150.80000000000001"/>
    <n v="59.4"/>
    <n v="12"/>
    <n v="175.5"/>
    <n v="87.766666666666652"/>
    <n v="17"/>
    <m/>
  </r>
  <r>
    <x v="10"/>
    <s v="Koike-21c"/>
    <n v="1"/>
    <n v="1"/>
    <x v="2"/>
    <d v="2012-08-27T00:00:00"/>
    <n v="74"/>
    <n v="35"/>
    <s v="M. sinensis"/>
    <m/>
    <s v="Japan"/>
    <s v="Kumamoto"/>
    <s v="Tama-gun"/>
    <m/>
    <s v="4 high"/>
    <n v="32.159999999999997"/>
    <n v="130.38999999999999"/>
    <n v="560"/>
    <d v="2012-12-28T00:00:00"/>
    <d v="2013-01-11T00:00:00"/>
    <d v="2013-02-08T00:00:00"/>
    <d v="2013-02-15T00:00:00"/>
    <d v="2013-03-01T00:00:00"/>
    <d v="2013-03-06T00:00:00"/>
    <n v="123"/>
    <n v="137"/>
    <n v="165"/>
    <n v="172"/>
    <n v="186"/>
    <n v="191"/>
    <n v="44"/>
    <n v="16"/>
    <n v="181.8"/>
    <n v="93.5"/>
    <n v="17"/>
    <n v="188.9"/>
    <n v="95.1"/>
    <n v="16"/>
    <n v="196.1"/>
    <n v="141.9"/>
    <n v="16"/>
    <n v="188.93333333333337"/>
    <n v="110.16666666666667"/>
    <n v="16.333333333333332"/>
    <m/>
  </r>
  <r>
    <x v="10"/>
    <s v="Koike-21c"/>
    <n v="1"/>
    <n v="1"/>
    <x v="2"/>
    <d v="2012-08-27T00:00:00"/>
    <n v="75"/>
    <n v="36"/>
    <s v="M. sinensis"/>
    <m/>
    <s v="Japan"/>
    <s v="Kumamoto"/>
    <s v="Tama-gun"/>
    <m/>
    <s v="4 high"/>
    <n v="32.159999999999997"/>
    <n v="130.38999999999999"/>
    <n v="560"/>
    <d v="2012-11-14T00:00:00"/>
    <d v="2013-01-09T00:00:00"/>
    <d v="2013-01-11T00:00:00"/>
    <d v="2013-01-16T00:00:00"/>
    <d v="2013-02-08T00:00:00"/>
    <d v="2013-02-15T00:00:00"/>
    <n v="79"/>
    <n v="135"/>
    <n v="137"/>
    <n v="142"/>
    <n v="165"/>
    <n v="172"/>
    <n v="46"/>
    <n v="18"/>
    <n v="188.5"/>
    <n v="137.69999999999999"/>
    <n v="15"/>
    <n v="201.9"/>
    <n v="108.5"/>
    <n v="17"/>
    <n v="189.6"/>
    <n v="130.30000000000001"/>
    <n v="19"/>
    <n v="193.33333333333334"/>
    <n v="125.5"/>
    <n v="17"/>
    <m/>
  </r>
  <r>
    <x v="11"/>
    <s v="UI10-00107"/>
    <n v="1"/>
    <n v="2"/>
    <x v="0"/>
    <d v="2012-08-27T00:00:00"/>
    <n v="41"/>
    <n v="127"/>
    <s v="M. ×giganteus"/>
    <s v="UI10-00107"/>
    <m/>
    <m/>
    <m/>
    <m/>
    <m/>
    <m/>
    <m/>
    <m/>
    <m/>
    <m/>
    <m/>
    <m/>
    <m/>
    <m/>
    <m/>
    <m/>
    <m/>
    <m/>
    <m/>
    <m/>
    <n v="20"/>
    <n v="0"/>
    <n v="61.2"/>
    <n v="16.100000000000001"/>
    <n v="6"/>
    <n v="55.8"/>
    <n v="14.6"/>
    <n v="4"/>
    <n v="40.200000000000003"/>
    <n v="12"/>
    <n v="4"/>
    <n v="52.4"/>
    <n v="14.233333333333334"/>
    <n v="4.666666666666667"/>
    <s v="Old dead and live shoots had very short internodes."/>
  </r>
  <r>
    <x v="11"/>
    <s v="UI10-00107"/>
    <n v="1"/>
    <n v="2"/>
    <x v="0"/>
    <d v="2012-08-27T00:00:00"/>
    <n v="42"/>
    <n v="128"/>
    <s v="M. ×giganteus"/>
    <s v="UI10-00107"/>
    <m/>
    <m/>
    <m/>
    <m/>
    <m/>
    <m/>
    <m/>
    <m/>
    <m/>
    <m/>
    <m/>
    <m/>
    <m/>
    <m/>
    <m/>
    <m/>
    <m/>
    <m/>
    <m/>
    <m/>
    <n v="34"/>
    <n v="0"/>
    <n v="73.900000000000006"/>
    <n v="20.2"/>
    <n v="6"/>
    <n v="60.7"/>
    <n v="17.7"/>
    <n v="4"/>
    <n v="66.900000000000006"/>
    <n v="19.100000000000001"/>
    <n v="5"/>
    <n v="67.166666666666671"/>
    <n v="19"/>
    <n v="5"/>
    <s v="Old dead and live shoots had very short internodes."/>
  </r>
  <r>
    <x v="11"/>
    <s v="UI10-00107"/>
    <n v="1"/>
    <n v="2"/>
    <x v="0"/>
    <d v="2012-08-27T00:00:00"/>
    <n v="43"/>
    <n v="129"/>
    <s v="M. ×giganteus"/>
    <s v="UI10-00107"/>
    <m/>
    <m/>
    <m/>
    <m/>
    <m/>
    <m/>
    <m/>
    <m/>
    <m/>
    <m/>
    <m/>
    <m/>
    <m/>
    <m/>
    <m/>
    <m/>
    <m/>
    <m/>
    <m/>
    <m/>
    <n v="28"/>
    <n v="0"/>
    <n v="49.4"/>
    <n v="16.3"/>
    <n v="7"/>
    <n v="62.7"/>
    <n v="19.100000000000001"/>
    <n v="4"/>
    <n v="62.9"/>
    <n v="18.899999999999999"/>
    <n v="6"/>
    <n v="58.333333333333336"/>
    <n v="18.100000000000001"/>
    <n v="5.666666666666667"/>
    <s v="Old dead and live shoots had very short internodes."/>
  </r>
  <r>
    <x v="11"/>
    <s v="UI10-00107"/>
    <n v="3"/>
    <n v="2"/>
    <x v="0"/>
    <d v="2015-06-15T00:00:00"/>
    <n v="240"/>
    <n v="1"/>
    <s v="M. ×giganteus"/>
    <m/>
    <m/>
    <m/>
    <m/>
    <m/>
    <m/>
    <m/>
    <m/>
    <m/>
    <d v="2015-08-24T00:00:00"/>
    <d v="2015-08-31T00:00:00"/>
    <d v="2015-08-31T00:00:00"/>
    <d v="2015-08-31T00:00:00"/>
    <d v="2015-09-08T00:00:00"/>
    <m/>
    <n v="70"/>
    <n v="77"/>
    <n v="77"/>
    <n v="77"/>
    <m/>
    <m/>
    <n v="36"/>
    <n v="5"/>
    <n v="101.6"/>
    <n v="84.1"/>
    <n v="30"/>
    <n v="100.2"/>
    <n v="89"/>
    <n v="33"/>
    <n v="101.2"/>
    <n v="84.2"/>
    <n v="30"/>
    <n v="101"/>
    <n v="85.766666666666666"/>
    <n v="31"/>
    <m/>
  </r>
  <r>
    <x v="11"/>
    <s v="UI10-00107"/>
    <n v="3"/>
    <n v="2"/>
    <x v="0"/>
    <d v="2015-06-15T00:00:00"/>
    <n v="241"/>
    <n v="2"/>
    <s v="M. ×giganteus"/>
    <m/>
    <m/>
    <m/>
    <m/>
    <m/>
    <m/>
    <m/>
    <m/>
    <m/>
    <d v="2015-11-16T00:00:00"/>
    <m/>
    <m/>
    <m/>
    <m/>
    <m/>
    <n v="154"/>
    <m/>
    <m/>
    <m/>
    <m/>
    <m/>
    <n v="32"/>
    <s v="≥1"/>
    <n v="113.6"/>
    <n v="86.7"/>
    <n v="31"/>
    <n v="115.5"/>
    <n v="85.1"/>
    <n v="29"/>
    <n v="88"/>
    <n v="82.7"/>
    <n v="39"/>
    <n v="105.7"/>
    <n v="84.833333333333329"/>
    <n v="33"/>
    <m/>
  </r>
  <r>
    <x v="11"/>
    <s v="UI10-00107"/>
    <n v="3"/>
    <n v="2"/>
    <x v="0"/>
    <d v="2015-06-15T00:00:00"/>
    <n v="242"/>
    <n v="3"/>
    <s v="M. ×giganteus"/>
    <m/>
    <m/>
    <m/>
    <m/>
    <m/>
    <m/>
    <m/>
    <m/>
    <m/>
    <d v="2015-08-03T00:00:00"/>
    <d v="2015-09-08T00:00:00"/>
    <d v="2015-09-08T00:00:00"/>
    <d v="2015-10-12T00:00:00"/>
    <d v="2015-10-12T00:00:00"/>
    <m/>
    <n v="49"/>
    <n v="85"/>
    <n v="85"/>
    <n v="119"/>
    <n v="119"/>
    <m/>
    <n v="37"/>
    <n v="6"/>
    <n v="84.3"/>
    <n v="77.5"/>
    <n v="37"/>
    <n v="92"/>
    <n v="86.4"/>
    <n v="35"/>
    <n v="94.1"/>
    <n v="86.2"/>
    <n v="26"/>
    <n v="90.133333333333326"/>
    <n v="83.366666666666674"/>
    <n v="32.666666666666664"/>
    <m/>
  </r>
  <r>
    <x v="11"/>
    <s v="UI10-00107"/>
    <n v="2"/>
    <n v="2"/>
    <x v="1"/>
    <d v="2014-01-20T00:00:00"/>
    <n v="127"/>
    <n v="1"/>
    <s v="M. ×giganteus"/>
    <m/>
    <m/>
    <m/>
    <m/>
    <m/>
    <m/>
    <m/>
    <m/>
    <m/>
    <d v="2014-03-21T00:00:00"/>
    <d v="2014-03-24T00:00:00"/>
    <d v="2014-04-04T00:00:00"/>
    <d v="2014-04-07T00:00:00"/>
    <m/>
    <m/>
    <n v="60"/>
    <n v="63"/>
    <n v="74"/>
    <n v="77"/>
    <m/>
    <m/>
    <n v="68"/>
    <n v="11"/>
    <n v="223"/>
    <n v="191"/>
    <n v="18"/>
    <n v="197"/>
    <n v="167"/>
    <n v="15"/>
    <n v="184"/>
    <n v="149"/>
    <n v="16"/>
    <n v="201.33333333333334"/>
    <n v="169"/>
    <n v="16.333333333333332"/>
    <m/>
  </r>
  <r>
    <x v="11"/>
    <s v="UI10-00107"/>
    <n v="2"/>
    <n v="2"/>
    <x v="1"/>
    <d v="2014-01-20T00:00:00"/>
    <n v="128"/>
    <n v="2"/>
    <s v="M. ×giganteus"/>
    <m/>
    <m/>
    <m/>
    <m/>
    <m/>
    <m/>
    <m/>
    <m/>
    <m/>
    <d v="2014-03-07T00:00:00"/>
    <d v="2014-03-10T00:00:00"/>
    <d v="2014-03-10T00:00:00"/>
    <d v="2014-03-14T00:00:00"/>
    <m/>
    <m/>
    <n v="46"/>
    <n v="49"/>
    <n v="49"/>
    <n v="53"/>
    <m/>
    <m/>
    <n v="37"/>
    <n v="2"/>
    <n v="202"/>
    <n v="159"/>
    <n v="23"/>
    <n v="144"/>
    <n v="89"/>
    <n v="23"/>
    <n v="177"/>
    <n v="137"/>
    <n v="20"/>
    <n v="174.33333333333334"/>
    <n v="128.33333333333334"/>
    <n v="22"/>
    <m/>
  </r>
  <r>
    <x v="11"/>
    <s v="UI10-00107"/>
    <n v="2"/>
    <n v="2"/>
    <x v="1"/>
    <d v="2014-01-20T00:00:00"/>
    <n v="129"/>
    <n v="3"/>
    <s v="M. ×giganteus"/>
    <m/>
    <m/>
    <m/>
    <m/>
    <m/>
    <m/>
    <m/>
    <m/>
    <m/>
    <d v="2014-03-07T00:00:00"/>
    <d v="2014-03-10T00:00:00"/>
    <d v="2014-03-14T00:00:00"/>
    <d v="2014-03-17T00:00:00"/>
    <d v="2014-08-08T00:00:00"/>
    <d v="2014-08-08T00:00:00"/>
    <n v="46"/>
    <n v="49"/>
    <n v="53"/>
    <n v="56"/>
    <n v="200"/>
    <n v="200"/>
    <n v="56"/>
    <n v="7"/>
    <n v="215"/>
    <n v="187"/>
    <n v="22"/>
    <n v="234"/>
    <n v="196"/>
    <n v="13"/>
    <n v="244"/>
    <n v="216"/>
    <n v="18"/>
    <n v="231"/>
    <n v="199.66666666666666"/>
    <n v="17.666666666666668"/>
    <m/>
  </r>
  <r>
    <x v="11"/>
    <s v="UI10-00107"/>
    <n v="3"/>
    <n v="1"/>
    <x v="1"/>
    <d v="2015-06-15T00:00:00"/>
    <n v="327"/>
    <n v="146"/>
    <s v="M. ×giganteus"/>
    <s v="UI10-00107"/>
    <m/>
    <m/>
    <m/>
    <m/>
    <m/>
    <m/>
    <m/>
    <m/>
    <d v="2015-08-24T00:00:00"/>
    <d v="2015-08-24T00:00:00"/>
    <d v="2015-08-31T00:00:00"/>
    <d v="2015-08-31T00:00:00"/>
    <d v="2015-09-14T00:00:00"/>
    <d v="2015-09-14T00:00:00"/>
    <n v="70"/>
    <n v="70"/>
    <n v="77"/>
    <n v="77"/>
    <n v="91"/>
    <n v="91"/>
    <n v="38"/>
    <n v="11"/>
    <n v="110.5"/>
    <n v="80"/>
    <n v="14"/>
    <n v="107.9"/>
    <n v="81"/>
    <n v="14"/>
    <n v="116.3"/>
    <n v="104.2"/>
    <n v="23"/>
    <n v="111.56666666666666"/>
    <n v="88.399999999999991"/>
    <n v="17"/>
    <m/>
  </r>
  <r>
    <x v="11"/>
    <s v="UI10-00107"/>
    <n v="3"/>
    <n v="1"/>
    <x v="1"/>
    <d v="2015-06-15T00:00:00"/>
    <n v="328"/>
    <n v="147"/>
    <s v="M. ×giganteus"/>
    <s v="UI10-00107"/>
    <m/>
    <m/>
    <m/>
    <m/>
    <m/>
    <m/>
    <m/>
    <m/>
    <d v="2015-07-27T00:00:00"/>
    <d v="2015-08-17T00:00:00"/>
    <d v="2015-08-17T00:00:00"/>
    <d v="2015-08-17T00:00:00"/>
    <d v="2015-09-08T00:00:00"/>
    <d v="2015-09-14T00:00:00"/>
    <n v="42"/>
    <n v="63"/>
    <n v="63"/>
    <n v="63"/>
    <n v="85"/>
    <n v="91"/>
    <n v="41"/>
    <n v="9"/>
    <n v="115.6"/>
    <n v="90.4"/>
    <n v="11"/>
    <n v="120.9"/>
    <n v="107.5"/>
    <n v="27"/>
    <n v="142.30000000000001"/>
    <n v="131.1"/>
    <n v="32"/>
    <n v="126.26666666666667"/>
    <n v="109.66666666666667"/>
    <n v="23.333333333333332"/>
    <m/>
  </r>
  <r>
    <x v="11"/>
    <s v="UI10-00107"/>
    <n v="3"/>
    <n v="1"/>
    <x v="1"/>
    <d v="2015-06-15T00:00:00"/>
    <n v="329"/>
    <n v="148"/>
    <s v="M. ×giganteus"/>
    <s v="UI10-00107"/>
    <m/>
    <m/>
    <m/>
    <m/>
    <m/>
    <m/>
    <m/>
    <m/>
    <d v="2015-07-27T00:00:00"/>
    <d v="2015-09-08T00:00:00"/>
    <d v="2015-09-21T00:00:00"/>
    <d v="2015-09-21T00:00:00"/>
    <d v="2015-09-28T00:00:00"/>
    <d v="2015-09-28T00:00:00"/>
    <n v="42"/>
    <n v="85"/>
    <n v="98"/>
    <n v="98"/>
    <n v="105"/>
    <n v="105"/>
    <n v="30"/>
    <n v="10"/>
    <n v="163.80000000000001"/>
    <n v="145.69999999999999"/>
    <n v="22"/>
    <n v="174.1"/>
    <n v="137.6"/>
    <n v="17"/>
    <n v="193.1"/>
    <n v="169.7"/>
    <n v="28"/>
    <n v="177"/>
    <n v="150.99999999999997"/>
    <n v="22.333333333333332"/>
    <m/>
  </r>
  <r>
    <x v="11"/>
    <s v="UI10-00107"/>
    <n v="1"/>
    <n v="1"/>
    <x v="2"/>
    <d v="2012-08-27T00:00:00"/>
    <n v="104"/>
    <n v="130"/>
    <s v="M. ×giganteus"/>
    <s v="UI10-00107"/>
    <m/>
    <m/>
    <m/>
    <m/>
    <m/>
    <m/>
    <m/>
    <m/>
    <d v="2013-01-04T00:00:00"/>
    <d v="2013-01-09T00:00:00"/>
    <d v="2013-01-11T00:00:00"/>
    <d v="2013-01-23T00:00:00"/>
    <d v="2013-03-18T00:00:00"/>
    <d v="2013-03-29T00:00:00"/>
    <n v="130"/>
    <n v="135"/>
    <n v="137"/>
    <n v="149"/>
    <n v="203"/>
    <n v="214"/>
    <n v="24"/>
    <n v="6"/>
    <n v="140.4"/>
    <n v="88.7"/>
    <n v="22"/>
    <n v="144.30000000000001"/>
    <n v="105"/>
    <n v="13"/>
    <n v="150.1"/>
    <n v="112.6"/>
    <n v="13"/>
    <n v="144.93333333333337"/>
    <n v="102.09999999999998"/>
    <n v="16"/>
    <m/>
  </r>
  <r>
    <x v="11"/>
    <s v="UI10-00107"/>
    <n v="1"/>
    <n v="1"/>
    <x v="2"/>
    <d v="2012-08-27T00:00:00"/>
    <n v="105"/>
    <n v="131"/>
    <s v="M. ×giganteus"/>
    <s v="UI10-00107"/>
    <m/>
    <m/>
    <m/>
    <m/>
    <m/>
    <m/>
    <m/>
    <m/>
    <d v="2013-01-02T00:00:00"/>
    <d v="2013-01-07T00:00:00"/>
    <d v="2013-01-11T00:00:00"/>
    <d v="2013-01-16T00:00:00"/>
    <m/>
    <m/>
    <n v="128"/>
    <n v="133"/>
    <n v="137"/>
    <n v="142"/>
    <m/>
    <m/>
    <n v="28"/>
    <n v="4"/>
    <n v="129.5"/>
    <n v="91.2"/>
    <n v="11"/>
    <n v="141.1"/>
    <n v="101.7"/>
    <n v="13"/>
    <n v="153.6"/>
    <n v="118.8"/>
    <n v="17"/>
    <n v="141.4"/>
    <n v="103.89999999999999"/>
    <n v="13.666666666666666"/>
    <m/>
  </r>
  <r>
    <x v="11"/>
    <s v="UI10-00107"/>
    <n v="1"/>
    <n v="1"/>
    <x v="2"/>
    <d v="2012-08-27T00:00:00"/>
    <n v="106"/>
    <n v="132"/>
    <s v="M. ×giganteus"/>
    <s v="UI10-00107"/>
    <m/>
    <m/>
    <m/>
    <m/>
    <m/>
    <m/>
    <m/>
    <m/>
    <d v="2013-01-30T00:00:00"/>
    <d v="2013-02-08T00:00:00"/>
    <d v="2013-02-15T00:00:00"/>
    <d v="2013-03-29T00:00:00"/>
    <m/>
    <m/>
    <n v="156"/>
    <n v="165"/>
    <n v="172"/>
    <n v="214"/>
    <m/>
    <m/>
    <n v="24"/>
    <n v="3"/>
    <n v="131.5"/>
    <n v="92.5"/>
    <n v="16"/>
    <n v="130.4"/>
    <n v="73"/>
    <n v="20"/>
    <n v="168.9"/>
    <n v="140.69999999999999"/>
    <n v="22"/>
    <n v="143.6"/>
    <n v="102.06666666666666"/>
    <n v="19.333333333333332"/>
    <m/>
  </r>
  <r>
    <x v="11"/>
    <s v="UI10-00107"/>
    <n v="2"/>
    <n v="1"/>
    <x v="2"/>
    <d v="2014-01-20T00:00:00"/>
    <n v="183"/>
    <n v="61"/>
    <s v="M. ×giganteus"/>
    <m/>
    <m/>
    <m/>
    <m/>
    <m/>
    <m/>
    <m/>
    <m/>
    <m/>
    <d v="2014-05-19T00:00:00"/>
    <d v="2014-05-27T00:00:00"/>
    <d v="2014-05-27T00:00:00"/>
    <d v="2014-06-09T00:00:00"/>
    <d v="2014-06-16T00:00:00"/>
    <d v="2014-06-20T00:00:00"/>
    <n v="119"/>
    <n v="127"/>
    <n v="127"/>
    <n v="140"/>
    <n v="147"/>
    <n v="151"/>
    <n v="14"/>
    <n v="4"/>
    <n v="268"/>
    <n v="178"/>
    <n v="13"/>
    <n v="225"/>
    <n v="156"/>
    <n v="13"/>
    <n v="220"/>
    <n v="170"/>
    <n v="12"/>
    <n v="237.66666666666666"/>
    <n v="168"/>
    <n v="12.666666666666666"/>
    <m/>
  </r>
  <r>
    <x v="11"/>
    <s v="UI10-00107"/>
    <n v="2"/>
    <n v="1"/>
    <x v="2"/>
    <d v="2014-01-20T00:00:00"/>
    <n v="184"/>
    <n v="62"/>
    <s v="M. ×giganteus"/>
    <m/>
    <m/>
    <m/>
    <m/>
    <m/>
    <m/>
    <m/>
    <m/>
    <m/>
    <d v="2014-05-19T00:00:00"/>
    <d v="2014-05-12T00:00:00"/>
    <d v="2014-05-19T00:00:00"/>
    <d v="2014-06-09T00:00:00"/>
    <d v="2014-07-11T00:00:00"/>
    <d v="2014-07-18T00:00:00"/>
    <n v="119"/>
    <n v="112"/>
    <n v="119"/>
    <n v="140"/>
    <n v="172"/>
    <n v="179"/>
    <n v="44"/>
    <n v="13"/>
    <n v="285"/>
    <n v="189"/>
    <n v="16"/>
    <n v="283"/>
    <n v="188"/>
    <n v="19"/>
    <n v="295"/>
    <n v="234"/>
    <n v="16"/>
    <n v="287.66666666666669"/>
    <n v="203.66666666666666"/>
    <n v="17"/>
    <m/>
  </r>
  <r>
    <x v="11"/>
    <s v="UI10-00107"/>
    <n v="2"/>
    <n v="1"/>
    <x v="2"/>
    <d v="2014-01-20T00:00:00"/>
    <n v="185"/>
    <n v="63"/>
    <s v="M. ×giganteus"/>
    <m/>
    <m/>
    <m/>
    <m/>
    <m/>
    <m/>
    <m/>
    <m/>
    <m/>
    <d v="2014-04-25T00:00:00"/>
    <d v="2014-05-23T00:00:00"/>
    <d v="2014-05-27T00:00:00"/>
    <d v="2014-06-09T00:00:00"/>
    <d v="2014-06-16T00:00:00"/>
    <d v="2014-06-20T00:00:00"/>
    <n v="95"/>
    <n v="123"/>
    <n v="127"/>
    <n v="140"/>
    <n v="147"/>
    <n v="151"/>
    <n v="27"/>
    <n v="13"/>
    <n v="290"/>
    <n v="235"/>
    <n v="18"/>
    <n v="301"/>
    <n v="192"/>
    <n v="16"/>
    <n v="296"/>
    <n v="222"/>
    <n v="21"/>
    <n v="295.66666666666669"/>
    <n v="216.33333333333334"/>
    <n v="18.333333333333332"/>
    <m/>
  </r>
  <r>
    <x v="12"/>
    <s v="PI230189"/>
    <n v="1"/>
    <n v="2"/>
    <x v="0"/>
    <d v="2012-08-27T00:00:00"/>
    <n v="19"/>
    <n v="67"/>
    <s v="M. floridulus"/>
    <s v="PI230189"/>
    <s v="New Caledonia"/>
    <m/>
    <m/>
    <m/>
    <m/>
    <n v="-20.91"/>
    <n v="165.33"/>
    <n v="10"/>
    <m/>
    <m/>
    <m/>
    <m/>
    <m/>
    <m/>
    <m/>
    <m/>
    <m/>
    <m/>
    <m/>
    <m/>
    <n v="39"/>
    <n v="0"/>
    <n v="190.1"/>
    <n v="82.1"/>
    <n v="22"/>
    <n v="182.3"/>
    <n v="92.5"/>
    <n v="22"/>
    <n v="164.2"/>
    <n v="76.2"/>
    <n v="22"/>
    <n v="178.86666666666665"/>
    <n v="83.600000000000009"/>
    <n v="22"/>
    <m/>
  </r>
  <r>
    <x v="12"/>
    <s v="PI230189"/>
    <n v="1"/>
    <n v="2"/>
    <x v="0"/>
    <d v="2012-08-27T00:00:00"/>
    <n v="20"/>
    <n v="68"/>
    <s v="M. floridulus"/>
    <s v="PI230189"/>
    <s v="New Caledonia"/>
    <m/>
    <m/>
    <m/>
    <m/>
    <n v="-20.91"/>
    <n v="165.33"/>
    <n v="10"/>
    <m/>
    <m/>
    <m/>
    <m/>
    <m/>
    <m/>
    <m/>
    <m/>
    <m/>
    <m/>
    <m/>
    <m/>
    <n v="29"/>
    <n v="0"/>
    <n v="182.6"/>
    <n v="65.2"/>
    <n v="20"/>
    <n v="188"/>
    <n v="63.5"/>
    <n v="16"/>
    <n v="193.1"/>
    <n v="67.400000000000006"/>
    <n v="17"/>
    <n v="187.9"/>
    <n v="65.36666666666666"/>
    <n v="17.666666666666668"/>
    <m/>
  </r>
  <r>
    <x v="12"/>
    <s v="PI230189"/>
    <n v="1"/>
    <n v="2"/>
    <x v="0"/>
    <d v="2012-08-27T00:00:00"/>
    <n v="21"/>
    <n v="69"/>
    <s v="M. floridulus"/>
    <s v="PI230189"/>
    <s v="New Caledonia"/>
    <m/>
    <m/>
    <m/>
    <m/>
    <n v="-20.91"/>
    <n v="165.33"/>
    <n v="10"/>
    <m/>
    <m/>
    <m/>
    <m/>
    <m/>
    <m/>
    <m/>
    <m/>
    <m/>
    <m/>
    <m/>
    <m/>
    <n v="27"/>
    <n v="0"/>
    <n v="238.8"/>
    <n v="102"/>
    <n v="23"/>
    <n v="224.7"/>
    <n v="91.5"/>
    <n v="22"/>
    <n v="210.8"/>
    <n v="90"/>
    <n v="23"/>
    <n v="224.76666666666665"/>
    <n v="94.5"/>
    <n v="22.666666666666668"/>
    <m/>
  </r>
  <r>
    <x v="12"/>
    <s v="PI230189"/>
    <n v="3"/>
    <n v="1"/>
    <x v="1"/>
    <d v="2015-06-15T00:00:00"/>
    <n v="306"/>
    <n v="122"/>
    <s v="M. floridulus"/>
    <s v="PI230189"/>
    <s v="New Caledonia"/>
    <m/>
    <m/>
    <m/>
    <m/>
    <n v="-20.91"/>
    <n v="165.33"/>
    <n v="10"/>
    <d v="2015-09-28T00:00:00"/>
    <d v="2015-10-12T00:00:00"/>
    <d v="2015-10-12T00:00:00"/>
    <d v="2015-10-12T00:00:00"/>
    <d v="2015-11-02T00:00:00"/>
    <d v="2015-11-09T00:00:00"/>
    <n v="105"/>
    <n v="119"/>
    <n v="119"/>
    <n v="119"/>
    <n v="140"/>
    <n v="147"/>
    <n v="44"/>
    <n v="13"/>
    <n v="233.1"/>
    <n v="170.9"/>
    <n v="11"/>
    <n v="250.1"/>
    <n v="213.7"/>
    <n v="16"/>
    <n v="226.5"/>
    <n v="186.2"/>
    <n v="11"/>
    <n v="236.56666666666669"/>
    <n v="190.26666666666665"/>
    <n v="12.666666666666666"/>
    <m/>
  </r>
  <r>
    <x v="12"/>
    <s v="PI230189"/>
    <n v="3"/>
    <n v="1"/>
    <x v="1"/>
    <d v="2015-06-15T00:00:00"/>
    <n v="307"/>
    <n v="123"/>
    <s v="M. floridulus"/>
    <s v="PI230189"/>
    <s v="New Caledonia"/>
    <m/>
    <m/>
    <m/>
    <m/>
    <n v="-20.91"/>
    <n v="165.33"/>
    <n v="10"/>
    <d v="2015-10-05T00:00:00"/>
    <d v="2015-10-12T00:00:00"/>
    <d v="2015-10-12T00:00:00"/>
    <d v="2015-10-05T00:00:00"/>
    <d v="2015-11-09T00:00:00"/>
    <d v="2015-11-16T00:00:00"/>
    <n v="112"/>
    <n v="119"/>
    <n v="119"/>
    <n v="112"/>
    <n v="147"/>
    <n v="154"/>
    <n v="42"/>
    <n v="15"/>
    <n v="219.9"/>
    <n v="155.30000000000001"/>
    <n v="13"/>
    <n v="233.5"/>
    <n v="176.5"/>
    <n v="13"/>
    <n v="240.3"/>
    <n v="197.3"/>
    <n v="17"/>
    <n v="231.23333333333335"/>
    <n v="176.36666666666667"/>
    <n v="14.333333333333334"/>
    <m/>
  </r>
  <r>
    <x v="12"/>
    <s v="PI230189"/>
    <n v="3"/>
    <n v="1"/>
    <x v="1"/>
    <d v="2015-06-15T00:00:00"/>
    <n v="308"/>
    <n v="124"/>
    <s v="M. floridulus"/>
    <s v="PI230189"/>
    <s v="New Caledonia"/>
    <m/>
    <m/>
    <m/>
    <m/>
    <n v="-20.91"/>
    <n v="165.33"/>
    <n v="10"/>
    <d v="2015-09-08T00:00:00"/>
    <d v="2015-09-08T00:00:00"/>
    <d v="2015-10-05T00:00:00"/>
    <d v="2015-10-05T00:00:00"/>
    <d v="2015-11-09T00:00:00"/>
    <d v="2015-11-16T00:00:00"/>
    <n v="85"/>
    <n v="85"/>
    <n v="112"/>
    <n v="112"/>
    <n v="147"/>
    <n v="154"/>
    <n v="32"/>
    <n v="13"/>
    <n v="270.3"/>
    <n v="244.1"/>
    <n v="18"/>
    <n v="252.1"/>
    <n v="206.7"/>
    <n v="12"/>
    <n v="264.8"/>
    <n v="229.2"/>
    <n v="17"/>
    <n v="262.40000000000003"/>
    <n v="226.66666666666666"/>
    <n v="15.666666666666666"/>
    <m/>
  </r>
  <r>
    <x v="12"/>
    <s v="PI230189"/>
    <n v="1"/>
    <n v="1"/>
    <x v="2"/>
    <d v="2012-08-27T00:00:00"/>
    <n v="82"/>
    <n v="70"/>
    <s v="M. floridulus"/>
    <s v="PI230189"/>
    <s v="New Caledonia"/>
    <m/>
    <m/>
    <m/>
    <m/>
    <n v="-20.91"/>
    <n v="165.33"/>
    <n v="10"/>
    <m/>
    <m/>
    <m/>
    <m/>
    <m/>
    <m/>
    <m/>
    <m/>
    <m/>
    <m/>
    <m/>
    <m/>
    <n v="25"/>
    <n v="0"/>
    <n v="244.4"/>
    <n v="125.8"/>
    <n v="23"/>
    <n v="243.3"/>
    <n v="127.4"/>
    <n v="25"/>
    <n v="257.89999999999998"/>
    <n v="136.4"/>
    <n v="30"/>
    <n v="248.53333333333333"/>
    <n v="129.86666666666667"/>
    <n v="26"/>
    <m/>
  </r>
  <r>
    <x v="12"/>
    <s v="PI230189"/>
    <n v="1"/>
    <n v="1"/>
    <x v="2"/>
    <d v="2012-08-27T00:00:00"/>
    <n v="83"/>
    <n v="71"/>
    <s v="M. floridulus"/>
    <s v="PI230189"/>
    <s v="New Caledonia"/>
    <m/>
    <m/>
    <m/>
    <m/>
    <n v="-20.91"/>
    <n v="165.33"/>
    <n v="10"/>
    <m/>
    <m/>
    <m/>
    <m/>
    <m/>
    <m/>
    <m/>
    <m/>
    <m/>
    <m/>
    <m/>
    <m/>
    <n v="16"/>
    <n v="0"/>
    <n v="231.4"/>
    <n v="107"/>
    <n v="25"/>
    <n v="209.6"/>
    <n v="94.8"/>
    <n v="24"/>
    <n v="220.4"/>
    <n v="88.1"/>
    <n v="18"/>
    <n v="220.46666666666667"/>
    <n v="96.633333333333326"/>
    <n v="22.333333333333332"/>
    <m/>
  </r>
  <r>
    <x v="12"/>
    <s v="PI230189"/>
    <n v="1"/>
    <n v="1"/>
    <x v="2"/>
    <d v="2012-08-27T00:00:00"/>
    <n v="84"/>
    <n v="72"/>
    <s v="M. floridulus"/>
    <s v="PI230189"/>
    <s v="New Caledonia"/>
    <m/>
    <m/>
    <m/>
    <m/>
    <n v="-20.91"/>
    <n v="165.33"/>
    <n v="10"/>
    <m/>
    <m/>
    <m/>
    <m/>
    <m/>
    <m/>
    <m/>
    <m/>
    <m/>
    <m/>
    <m/>
    <m/>
    <n v="17"/>
    <n v="0"/>
    <n v="259"/>
    <n v="113.7"/>
    <n v="23"/>
    <n v="251.4"/>
    <n v="117.8"/>
    <n v="24"/>
    <n v="255.4"/>
    <n v="119.4"/>
    <n v="28"/>
    <n v="255.26666666666665"/>
    <n v="116.96666666666665"/>
    <n v="25"/>
    <m/>
  </r>
  <r>
    <x v="13"/>
    <s v="UI10-00074"/>
    <n v="1"/>
    <n v="2"/>
    <x v="0"/>
    <d v="2012-08-27T00:00:00"/>
    <n v="38"/>
    <n v="121"/>
    <s v="M. sinensis"/>
    <s v="UI10-00074"/>
    <m/>
    <m/>
    <m/>
    <m/>
    <m/>
    <m/>
    <m/>
    <m/>
    <d v="2012-10-10T00:00:00"/>
    <d v="2012-10-12T00:00:00"/>
    <m/>
    <m/>
    <m/>
    <m/>
    <n v="44"/>
    <n v="46"/>
    <m/>
    <m/>
    <m/>
    <m/>
    <n v="324"/>
    <n v="0"/>
    <n v="29"/>
    <n v="8.8000000000000007"/>
    <n v="12"/>
    <n v="28.8"/>
    <n v="8.9"/>
    <n v="18"/>
    <n v="27"/>
    <n v="6.4"/>
    <n v="5"/>
    <n v="28.266666666666666"/>
    <n v="8.0333333333333332"/>
    <n v="11.666666666666666"/>
    <m/>
  </r>
  <r>
    <x v="13"/>
    <s v="UI10-00074"/>
    <n v="1"/>
    <n v="2"/>
    <x v="0"/>
    <d v="2012-08-27T00:00:00"/>
    <n v="39"/>
    <n v="122"/>
    <s v="M. sinensis"/>
    <s v="UI10-00074"/>
    <m/>
    <m/>
    <m/>
    <m/>
    <m/>
    <m/>
    <m/>
    <m/>
    <d v="2012-09-22T00:00:00"/>
    <d v="2012-09-22T00:00:00"/>
    <d v="2012-09-22T00:00:00"/>
    <d v="2012-09-22T00:00:00"/>
    <m/>
    <m/>
    <n v="26"/>
    <n v="26"/>
    <n v="26"/>
    <n v="26"/>
    <m/>
    <m/>
    <n v="592"/>
    <n v="1"/>
    <n v="30.3"/>
    <n v="6.4"/>
    <n v="4"/>
    <n v="35.4"/>
    <n v="6.6"/>
    <n v="4"/>
    <n v="32.4"/>
    <n v="6.7"/>
    <n v="8"/>
    <n v="32.699999999999996"/>
    <n v="6.5666666666666664"/>
    <n v="5.333333333333333"/>
    <m/>
  </r>
  <r>
    <x v="13"/>
    <s v="UI10-00074"/>
    <n v="1"/>
    <n v="2"/>
    <x v="0"/>
    <d v="2012-08-27T00:00:00"/>
    <n v="40"/>
    <n v="123"/>
    <s v="M. sinensis"/>
    <s v="UI10-00074"/>
    <m/>
    <m/>
    <m/>
    <m/>
    <m/>
    <m/>
    <m/>
    <m/>
    <d v="2012-10-12T00:00:00"/>
    <m/>
    <m/>
    <m/>
    <m/>
    <m/>
    <n v="46"/>
    <m/>
    <m/>
    <m/>
    <m/>
    <m/>
    <n v="412"/>
    <n v="0"/>
    <n v="29.7"/>
    <n v="4.7"/>
    <n v="6"/>
    <n v="34.4"/>
    <n v="6.9"/>
    <n v="8"/>
    <n v="29.8"/>
    <n v="5.8"/>
    <n v="9"/>
    <n v="31.299999999999997"/>
    <n v="5.8000000000000007"/>
    <n v="7.666666666666667"/>
    <m/>
  </r>
  <r>
    <x v="13"/>
    <s v="UI10-00074"/>
    <n v="3"/>
    <n v="1"/>
    <x v="1"/>
    <d v="2015-06-15T00:00:00"/>
    <n v="326"/>
    <n v="144"/>
    <s v="M. sinensis"/>
    <s v="UI10-00074"/>
    <m/>
    <m/>
    <m/>
    <m/>
    <m/>
    <m/>
    <m/>
    <m/>
    <d v="2015-07-27T00:00:00"/>
    <d v="2015-07-27T00:00:00"/>
    <d v="2015-08-10T00:00:00"/>
    <d v="2015-08-10T00:00:00"/>
    <d v="2015-08-10T00:00:00"/>
    <d v="2015-08-17T00:00:00"/>
    <n v="42"/>
    <n v="42"/>
    <n v="56"/>
    <n v="56"/>
    <n v="56"/>
    <n v="63"/>
    <n v="130"/>
    <n v="4"/>
    <n v="58.9"/>
    <n v="34.5"/>
    <n v="4"/>
    <n v="48.5"/>
    <n v="30.6"/>
    <n v="5"/>
    <n v="39.200000000000003"/>
    <n v="27.6"/>
    <n v="5"/>
    <n v="48.866666666666674"/>
    <n v="30.899999999999995"/>
    <n v="4.666666666666667"/>
    <m/>
  </r>
  <r>
    <x v="13"/>
    <s v="UI10-00074"/>
    <n v="1"/>
    <n v="1"/>
    <x v="2"/>
    <d v="2012-08-27T00:00:00"/>
    <n v="101"/>
    <n v="124"/>
    <s v="M. sinensis"/>
    <s v="UI10-00074"/>
    <m/>
    <m/>
    <m/>
    <m/>
    <m/>
    <m/>
    <m/>
    <m/>
    <d v="2012-10-10T00:00:00"/>
    <d v="2012-10-24T00:00:00"/>
    <d v="2012-11-05T00:00:00"/>
    <d v="2012-11-12T00:00:00"/>
    <d v="2012-11-09T00:00:00"/>
    <d v="2012-11-19T00:00:00"/>
    <n v="44"/>
    <n v="58"/>
    <n v="70"/>
    <n v="77"/>
    <n v="74"/>
    <n v="84"/>
    <n v="116"/>
    <n v="50"/>
    <n v="126.7"/>
    <n v="74.400000000000006"/>
    <n v="6"/>
    <n v="127.2"/>
    <n v="73.5"/>
    <n v="10"/>
    <n v="137.30000000000001"/>
    <n v="102"/>
    <n v="9"/>
    <n v="130.4"/>
    <n v="83.3"/>
    <n v="8.3333333333333339"/>
    <m/>
  </r>
  <r>
    <x v="13"/>
    <s v="UI10-00074"/>
    <n v="1"/>
    <n v="1"/>
    <x v="2"/>
    <d v="2012-08-27T00:00:00"/>
    <n v="102"/>
    <n v="125"/>
    <s v="M. sinensis"/>
    <s v="UI10-00074"/>
    <m/>
    <m/>
    <m/>
    <m/>
    <m/>
    <m/>
    <m/>
    <m/>
    <d v="2012-10-10T00:00:00"/>
    <d v="2012-10-24T00:00:00"/>
    <d v="2012-11-09T00:00:00"/>
    <d v="2012-11-12T00:00:00"/>
    <d v="2012-11-14T00:00:00"/>
    <d v="2012-11-19T00:00:00"/>
    <n v="44"/>
    <n v="58"/>
    <n v="74"/>
    <n v="77"/>
    <n v="79"/>
    <n v="84"/>
    <n v="106"/>
    <n v="58"/>
    <n v="129.9"/>
    <n v="93.9"/>
    <n v="10"/>
    <n v="135.4"/>
    <n v="94.4"/>
    <n v="15"/>
    <n v="131.4"/>
    <n v="94.8"/>
    <n v="10"/>
    <n v="132.23333333333335"/>
    <n v="94.366666666666674"/>
    <n v="11.666666666666666"/>
    <m/>
  </r>
  <r>
    <x v="13"/>
    <s v="UI10-00074"/>
    <n v="1"/>
    <n v="1"/>
    <x v="2"/>
    <d v="2012-08-27T00:00:00"/>
    <n v="103"/>
    <n v="126"/>
    <s v="M. sinensis"/>
    <s v="UI10-00074"/>
    <m/>
    <m/>
    <m/>
    <m/>
    <m/>
    <m/>
    <m/>
    <m/>
    <d v="2012-10-05T00:00:00"/>
    <d v="2012-10-22T00:00:00"/>
    <d v="2012-10-29T00:00:00"/>
    <d v="2012-11-02T00:00:00"/>
    <d v="2012-11-09T00:00:00"/>
    <d v="2012-11-14T00:00:00"/>
    <n v="39"/>
    <n v="56"/>
    <n v="63"/>
    <n v="67"/>
    <n v="74"/>
    <n v="79"/>
    <n v="79"/>
    <n v="55"/>
    <n v="103.8"/>
    <n v="66"/>
    <n v="8"/>
    <n v="107.9"/>
    <n v="69.400000000000006"/>
    <n v="8"/>
    <n v="109.3"/>
    <n v="69.099999999999994"/>
    <n v="6"/>
    <n v="107"/>
    <n v="68.166666666666671"/>
    <n v="7.333333333333333"/>
    <m/>
  </r>
  <r>
    <x v="14"/>
    <s v="PMS-130"/>
    <n v="3"/>
    <n v="2"/>
    <x v="0"/>
    <d v="2015-06-15T00:00:00"/>
    <n v="243"/>
    <n v="4"/>
    <s v="M. sinensis"/>
    <m/>
    <s v="China"/>
    <s v="Gansu"/>
    <s v="Longnan"/>
    <m/>
    <m/>
    <n v="33.455483333333333"/>
    <n v="105.13738333333333"/>
    <n v="1807"/>
    <d v="2015-07-13T00:00:00"/>
    <d v="2015-07-20T00:00:00"/>
    <d v="2015-07-20T00:00:00"/>
    <d v="2015-07-27T00:00:00"/>
    <m/>
    <m/>
    <n v="28"/>
    <n v="35"/>
    <n v="35"/>
    <n v="42"/>
    <m/>
    <m/>
    <n v="65"/>
    <n v="1"/>
    <n v="50.6"/>
    <n v="33"/>
    <n v="10"/>
    <n v="83.6"/>
    <n v="19.100000000000001"/>
    <n v="11"/>
    <n v="98.3"/>
    <n v="24.5"/>
    <n v="12"/>
    <n v="77.5"/>
    <n v="25.533333333333331"/>
    <n v="11"/>
    <m/>
  </r>
  <r>
    <x v="14"/>
    <s v="PMS-130"/>
    <n v="3"/>
    <n v="2"/>
    <x v="0"/>
    <d v="2015-06-15T00:00:00"/>
    <n v="244"/>
    <n v="5"/>
    <s v="M. sinensis"/>
    <m/>
    <s v="China"/>
    <s v="Gansu"/>
    <s v="Longnan"/>
    <m/>
    <m/>
    <n v="33.455483333333333"/>
    <n v="105.13738333333333"/>
    <n v="1807"/>
    <d v="2015-07-20T00:00:00"/>
    <m/>
    <m/>
    <m/>
    <m/>
    <m/>
    <n v="35"/>
    <m/>
    <m/>
    <m/>
    <m/>
    <m/>
    <n v="138"/>
    <s v="≥1"/>
    <n v="87.8"/>
    <n v="21"/>
    <n v="13"/>
    <n v="83.5"/>
    <n v="19.399999999999999"/>
    <n v="11"/>
    <n v="76.5"/>
    <n v="19.5"/>
    <n v="10"/>
    <n v="82.600000000000009"/>
    <n v="19.966666666666665"/>
    <n v="11.333333333333334"/>
    <m/>
  </r>
  <r>
    <x v="14"/>
    <s v="PMS-130"/>
    <n v="3"/>
    <n v="2"/>
    <x v="0"/>
    <d v="2015-06-15T00:00:00"/>
    <n v="245"/>
    <n v="6"/>
    <s v="M. sinensis"/>
    <m/>
    <s v="China"/>
    <s v="Gansu"/>
    <s v="Longnan"/>
    <m/>
    <m/>
    <n v="33.455483333333333"/>
    <n v="105.13738333333333"/>
    <n v="1807"/>
    <d v="2015-07-27T00:00:00"/>
    <m/>
    <m/>
    <m/>
    <m/>
    <m/>
    <n v="42"/>
    <m/>
    <m/>
    <m/>
    <m/>
    <m/>
    <n v="72"/>
    <s v="≥1"/>
    <n v="88"/>
    <n v="19.8"/>
    <n v="18"/>
    <n v="84.5"/>
    <n v="15.3"/>
    <n v="12"/>
    <n v="83.5"/>
    <n v="20.100000000000001"/>
    <n v="10"/>
    <n v="85.333333333333329"/>
    <n v="18.400000000000002"/>
    <n v="13.333333333333334"/>
    <m/>
  </r>
  <r>
    <x v="14"/>
    <s v="PMS-130"/>
    <n v="2"/>
    <n v="2"/>
    <x v="1"/>
    <d v="2014-01-20T00:00:00"/>
    <n v="130"/>
    <n v="4"/>
    <s v="M. sinensis"/>
    <m/>
    <s v="China"/>
    <s v="Gansu"/>
    <s v="Longnan"/>
    <m/>
    <m/>
    <n v="33.455483333333333"/>
    <n v="105.13738333333333"/>
    <n v="1807"/>
    <m/>
    <m/>
    <m/>
    <m/>
    <m/>
    <m/>
    <m/>
    <m/>
    <m/>
    <m/>
    <m/>
    <m/>
    <n v="30"/>
    <n v="0"/>
    <n v="100"/>
    <n v="28"/>
    <n v="11"/>
    <n v="96"/>
    <n v="26.5"/>
    <n v="6"/>
    <n v="97"/>
    <n v="23"/>
    <n v="8"/>
    <n v="97.666666666666671"/>
    <n v="25.833333333333332"/>
    <n v="8.3333333333333339"/>
    <m/>
  </r>
  <r>
    <x v="14"/>
    <s v="PMS-130"/>
    <n v="2"/>
    <n v="2"/>
    <x v="1"/>
    <d v="2014-01-20T00:00:00"/>
    <n v="131"/>
    <n v="5"/>
    <s v="M. sinensis"/>
    <m/>
    <s v="China"/>
    <s v="Gansu"/>
    <s v="Longnan"/>
    <m/>
    <m/>
    <n v="33.455483333333333"/>
    <n v="105.13738333333333"/>
    <n v="1807"/>
    <d v="2014-03-03T00:00:00"/>
    <m/>
    <m/>
    <m/>
    <m/>
    <m/>
    <n v="42"/>
    <m/>
    <m/>
    <m/>
    <m/>
    <m/>
    <n v="86"/>
    <n v="0"/>
    <n v="79"/>
    <n v="14"/>
    <n v="8"/>
    <n v="80"/>
    <n v="14"/>
    <n v="6"/>
    <n v="83"/>
    <n v="18"/>
    <n v="5"/>
    <n v="80.666666666666671"/>
    <n v="15.333333333333334"/>
    <n v="6.333333333333333"/>
    <m/>
  </r>
  <r>
    <x v="14"/>
    <s v="PMS-130"/>
    <n v="2"/>
    <n v="2"/>
    <x v="1"/>
    <d v="2014-01-20T00:00:00"/>
    <n v="132"/>
    <n v="6"/>
    <s v="M. sinensis"/>
    <m/>
    <s v="China"/>
    <s v="Gansu"/>
    <s v="Longnan"/>
    <m/>
    <m/>
    <n v="33.455483333333333"/>
    <n v="105.13738333333333"/>
    <n v="1807"/>
    <m/>
    <m/>
    <m/>
    <m/>
    <m/>
    <m/>
    <m/>
    <m/>
    <m/>
    <m/>
    <m/>
    <m/>
    <n v="122"/>
    <n v="0"/>
    <n v="103"/>
    <n v="36"/>
    <n v="8"/>
    <n v="95"/>
    <n v="23"/>
    <n v="6"/>
    <n v="101"/>
    <n v="21"/>
    <n v="9"/>
    <n v="99.666666666666671"/>
    <n v="26.666666666666668"/>
    <n v="7.666666666666667"/>
    <m/>
  </r>
  <r>
    <x v="14"/>
    <s v="PMS-130"/>
    <n v="2"/>
    <n v="1"/>
    <x v="2"/>
    <d v="2014-01-20T00:00:00"/>
    <n v="186"/>
    <n v="64"/>
    <s v="M. sinensis"/>
    <m/>
    <s v="China"/>
    <s v="Gansu"/>
    <s v="Longnan"/>
    <m/>
    <m/>
    <n v="33.455483333333333"/>
    <n v="105.13738333333333"/>
    <n v="1807"/>
    <d v="2014-03-24T00:00:00"/>
    <d v="2014-05-12T00:00:00"/>
    <d v="2014-05-19T00:00:00"/>
    <d v="2014-05-27T00:00:00"/>
    <d v="2014-06-09T00:00:00"/>
    <d v="2014-07-04T00:00:00"/>
    <n v="63"/>
    <n v="112"/>
    <n v="119"/>
    <n v="127"/>
    <n v="140"/>
    <n v="165"/>
    <n v="8"/>
    <n v="2"/>
    <n v="163"/>
    <n v="78"/>
    <n v="7"/>
    <n v="145"/>
    <n v="51"/>
    <n v="5"/>
    <n v="130"/>
    <n v="67"/>
    <n v="5"/>
    <n v="146"/>
    <n v="65.333333333333329"/>
    <n v="5.666666666666667"/>
    <m/>
  </r>
  <r>
    <x v="14"/>
    <s v="PMS-130"/>
    <n v="2"/>
    <n v="1"/>
    <x v="2"/>
    <d v="2014-01-20T00:00:00"/>
    <n v="187"/>
    <n v="65"/>
    <s v="M. sinensis"/>
    <m/>
    <s v="China"/>
    <s v="Gansu"/>
    <s v="Longnan"/>
    <m/>
    <m/>
    <n v="33.455483333333333"/>
    <n v="105.13738333333333"/>
    <n v="1807"/>
    <d v="2014-03-24T00:00:00"/>
    <d v="2014-05-12T00:00:00"/>
    <d v="2014-05-16T00:00:00"/>
    <d v="2014-05-19T00:00:00"/>
    <d v="2014-06-09T00:00:00"/>
    <d v="2014-07-18T00:00:00"/>
    <n v="63"/>
    <n v="112"/>
    <n v="116"/>
    <n v="119"/>
    <n v="140"/>
    <n v="179"/>
    <n v="6"/>
    <n v="1"/>
    <n v="137"/>
    <n v="52"/>
    <n v="5"/>
    <n v="102"/>
    <n v="59"/>
    <n v="6"/>
    <n v="97"/>
    <n v="73"/>
    <n v="5"/>
    <n v="112"/>
    <n v="61.333333333333336"/>
    <n v="5.333333333333333"/>
    <m/>
  </r>
  <r>
    <x v="14"/>
    <s v="PMS-130"/>
    <n v="2"/>
    <n v="1"/>
    <x v="2"/>
    <d v="2014-01-20T00:00:00"/>
    <n v="188"/>
    <n v="66"/>
    <s v="M. sinensis"/>
    <m/>
    <s v="China"/>
    <s v="Gansu"/>
    <s v="Longnan"/>
    <m/>
    <m/>
    <n v="33.455483333333333"/>
    <n v="105.13738333333333"/>
    <n v="1807"/>
    <d v="2014-03-14T00:00:00"/>
    <d v="2014-05-02T00:00:00"/>
    <d v="2014-05-06T00:00:00"/>
    <d v="2014-05-12T00:00:00"/>
    <d v="2014-06-09T00:00:00"/>
    <d v="2014-06-16T00:00:00"/>
    <n v="53"/>
    <n v="102"/>
    <n v="106"/>
    <n v="112"/>
    <n v="140"/>
    <n v="147"/>
    <n v="7"/>
    <n v="5"/>
    <n v="156"/>
    <n v="73"/>
    <n v="6"/>
    <n v="157"/>
    <n v="68"/>
    <n v="5"/>
    <n v="166"/>
    <n v="83"/>
    <n v="5"/>
    <n v="159.66666666666666"/>
    <n v="74.666666666666671"/>
    <n v="5.333333333333333"/>
    <m/>
  </r>
  <r>
    <x v="15"/>
    <s v="PMS-159"/>
    <n v="3"/>
    <n v="2"/>
    <x v="0"/>
    <d v="2015-06-15T00:00:00"/>
    <n v="246"/>
    <n v="7"/>
    <s v="M. sinensis"/>
    <m/>
    <s v="China"/>
    <s v="Henan"/>
    <s v="Sanmenxia"/>
    <m/>
    <m/>
    <n v="34.129483333333333"/>
    <n v="111.04395"/>
    <n v="757"/>
    <d v="2015-07-27T00:00:00"/>
    <m/>
    <m/>
    <m/>
    <m/>
    <m/>
    <n v="42"/>
    <m/>
    <m/>
    <m/>
    <m/>
    <m/>
    <n v="137"/>
    <s v="≥1"/>
    <n v="61.1"/>
    <n v="13.6"/>
    <n v="9"/>
    <n v="66.400000000000006"/>
    <n v="15.2"/>
    <n v="9"/>
    <n v="55.8"/>
    <n v="13.2"/>
    <n v="8"/>
    <n v="61.1"/>
    <n v="14"/>
    <n v="8.6666666666666661"/>
    <m/>
  </r>
  <r>
    <x v="15"/>
    <s v="PMS-159"/>
    <n v="3"/>
    <n v="2"/>
    <x v="0"/>
    <d v="2015-06-15T00:00:00"/>
    <n v="247"/>
    <n v="8"/>
    <s v="M. sinensis"/>
    <m/>
    <s v="China"/>
    <s v="Henan"/>
    <s v="Sanmenxia"/>
    <m/>
    <m/>
    <n v="34.129483333333333"/>
    <n v="111.04395"/>
    <n v="757"/>
    <d v="2015-10-05T00:00:00"/>
    <m/>
    <m/>
    <m/>
    <m/>
    <m/>
    <n v="112"/>
    <m/>
    <m/>
    <m/>
    <m/>
    <m/>
    <n v="132"/>
    <s v="≥1"/>
    <n v="70.8"/>
    <n v="15.6"/>
    <n v="10"/>
    <n v="63.2"/>
    <n v="14"/>
    <n v="13"/>
    <n v="72"/>
    <n v="15.4"/>
    <n v="11"/>
    <n v="68.666666666666671"/>
    <n v="15"/>
    <n v="11.333333333333334"/>
    <m/>
  </r>
  <r>
    <x v="15"/>
    <s v="PMS-159"/>
    <n v="3"/>
    <n v="2"/>
    <x v="0"/>
    <d v="2015-06-15T00:00:00"/>
    <n v="248"/>
    <n v="9"/>
    <s v="M. sinensis"/>
    <m/>
    <s v="China"/>
    <s v="Henan"/>
    <s v="Sanmenxia"/>
    <m/>
    <m/>
    <n v="34.129483333333333"/>
    <n v="111.04395"/>
    <n v="757"/>
    <m/>
    <m/>
    <m/>
    <m/>
    <m/>
    <m/>
    <m/>
    <m/>
    <m/>
    <m/>
    <m/>
    <m/>
    <n v="146"/>
    <n v="0"/>
    <n v="53.3"/>
    <n v="10.7"/>
    <n v="10"/>
    <n v="57.9"/>
    <n v="11.5"/>
    <n v="7"/>
    <n v="54.4"/>
    <n v="10.6"/>
    <n v="6"/>
    <n v="55.199999999999996"/>
    <n v="10.933333333333332"/>
    <n v="7.666666666666667"/>
    <m/>
  </r>
  <r>
    <x v="15"/>
    <s v="PMS-159"/>
    <n v="2"/>
    <n v="2"/>
    <x v="1"/>
    <d v="2014-01-20T00:00:00"/>
    <n v="133"/>
    <n v="7"/>
    <s v="M. sinensis"/>
    <m/>
    <s v="China"/>
    <s v="Henan"/>
    <s v="Sanmenxia"/>
    <m/>
    <m/>
    <n v="34.129483333333333"/>
    <n v="111.04395"/>
    <n v="757"/>
    <m/>
    <m/>
    <m/>
    <m/>
    <m/>
    <m/>
    <m/>
    <m/>
    <m/>
    <m/>
    <m/>
    <m/>
    <n v="76"/>
    <n v="0"/>
    <n v="93"/>
    <n v="29"/>
    <n v="7"/>
    <n v="95"/>
    <n v="30.5"/>
    <n v="7"/>
    <n v="102"/>
    <n v="38"/>
    <n v="8"/>
    <n v="96.666666666666671"/>
    <n v="32.5"/>
    <n v="7.333333333333333"/>
    <m/>
  </r>
  <r>
    <x v="15"/>
    <s v="PMS-159"/>
    <n v="2"/>
    <n v="2"/>
    <x v="1"/>
    <d v="2014-01-20T00:00:00"/>
    <n v="134"/>
    <n v="8"/>
    <s v="M. sinensis"/>
    <m/>
    <s v="China"/>
    <s v="Henan"/>
    <s v="Sanmenxia"/>
    <m/>
    <m/>
    <n v="34.129483333333333"/>
    <n v="111.04395"/>
    <n v="757"/>
    <m/>
    <m/>
    <m/>
    <m/>
    <m/>
    <m/>
    <m/>
    <m/>
    <m/>
    <m/>
    <m/>
    <m/>
    <n v="40"/>
    <n v="0"/>
    <n v="90"/>
    <n v="28"/>
    <n v="6"/>
    <n v="69"/>
    <n v="20"/>
    <n v="4"/>
    <n v="49"/>
    <n v="10"/>
    <n v="7"/>
    <n v="69.333333333333329"/>
    <n v="19.333333333333332"/>
    <n v="5.666666666666667"/>
    <m/>
  </r>
  <r>
    <x v="15"/>
    <s v="PMS-159"/>
    <n v="2"/>
    <n v="2"/>
    <x v="1"/>
    <d v="2014-01-20T00:00:00"/>
    <n v="135"/>
    <n v="9"/>
    <s v="M. sinensis"/>
    <m/>
    <s v="China"/>
    <s v="Henan"/>
    <s v="Sanmenxia"/>
    <m/>
    <m/>
    <n v="34.129483333333333"/>
    <n v="111.04395"/>
    <n v="757"/>
    <d v="2014-03-03T00:00:00"/>
    <m/>
    <m/>
    <m/>
    <m/>
    <m/>
    <n v="42"/>
    <m/>
    <m/>
    <m/>
    <m/>
    <m/>
    <n v="56"/>
    <n v="0"/>
    <n v="98"/>
    <n v="33"/>
    <n v="6"/>
    <n v="83"/>
    <n v="24.5"/>
    <n v="5"/>
    <n v="87"/>
    <n v="34"/>
    <n v="7"/>
    <n v="89.333333333333329"/>
    <n v="30.5"/>
    <n v="6"/>
    <m/>
  </r>
  <r>
    <x v="15"/>
    <s v="PMS-159"/>
    <n v="2"/>
    <n v="1"/>
    <x v="2"/>
    <d v="2014-01-20T00:00:00"/>
    <n v="189"/>
    <n v="67"/>
    <s v="M. sinensis"/>
    <m/>
    <s v="China"/>
    <s v="Henan"/>
    <s v="Sanmenxia"/>
    <m/>
    <m/>
    <n v="34.129483333333333"/>
    <n v="111.04395"/>
    <n v="757"/>
    <d v="2014-03-17T00:00:00"/>
    <d v="2014-04-11T00:00:00"/>
    <d v="2014-04-21T00:00:00"/>
    <d v="2014-04-25T00:00:00"/>
    <d v="2014-05-09T00:00:00"/>
    <d v="2014-05-12T00:00:00"/>
    <n v="56"/>
    <n v="81"/>
    <n v="91"/>
    <n v="95"/>
    <n v="109"/>
    <n v="112"/>
    <n v="38"/>
    <n v="21"/>
    <n v="223"/>
    <n v="91"/>
    <n v="6"/>
    <n v="223"/>
    <n v="92"/>
    <n v="6"/>
    <n v="227"/>
    <n v="96"/>
    <n v="6"/>
    <n v="224.33333333333334"/>
    <n v="93"/>
    <n v="6"/>
    <m/>
  </r>
  <r>
    <x v="15"/>
    <s v="PMS-159"/>
    <n v="2"/>
    <n v="1"/>
    <x v="2"/>
    <d v="2014-01-20T00:00:00"/>
    <n v="190"/>
    <n v="68"/>
    <s v="M. sinensis"/>
    <m/>
    <s v="China"/>
    <s v="Henan"/>
    <s v="Sanmenxia"/>
    <m/>
    <m/>
    <n v="34.129483333333333"/>
    <n v="111.04395"/>
    <n v="757"/>
    <d v="2014-03-24T00:00:00"/>
    <d v="2014-04-14T00:00:00"/>
    <d v="2014-04-25T00:00:00"/>
    <d v="2014-05-02T00:00:00"/>
    <d v="2014-05-12T00:00:00"/>
    <d v="2014-05-12T00:00:00"/>
    <n v="63"/>
    <n v="84"/>
    <n v="95"/>
    <n v="102"/>
    <n v="112"/>
    <n v="112"/>
    <n v="20"/>
    <n v="9"/>
    <n v="241"/>
    <n v="113"/>
    <n v="8"/>
    <n v="247"/>
    <n v="103"/>
    <n v="8"/>
    <n v="255"/>
    <n v="164"/>
    <n v="9"/>
    <n v="247.66666666666666"/>
    <n v="126.66666666666667"/>
    <n v="8.3333333333333339"/>
    <m/>
  </r>
  <r>
    <x v="15"/>
    <s v="PMS-159"/>
    <n v="2"/>
    <n v="1"/>
    <x v="2"/>
    <d v="2014-01-20T00:00:00"/>
    <n v="191"/>
    <n v="69"/>
    <s v="M. sinensis"/>
    <m/>
    <s v="China"/>
    <s v="Henan"/>
    <s v="Sanmenxia"/>
    <m/>
    <m/>
    <n v="34.129483333333333"/>
    <n v="111.04395"/>
    <n v="757"/>
    <d v="2014-03-17T00:00:00"/>
    <d v="2014-04-11T00:00:00"/>
    <d v="2014-04-18T00:00:00"/>
    <d v="2014-04-21T00:00:00"/>
    <d v="2014-05-09T00:00:00"/>
    <d v="2014-05-12T00:00:00"/>
    <n v="56"/>
    <n v="81"/>
    <n v="88"/>
    <n v="91"/>
    <n v="109"/>
    <n v="112"/>
    <n v="39"/>
    <n v="13"/>
    <n v="241"/>
    <n v="114"/>
    <n v="7"/>
    <n v="231"/>
    <n v="99"/>
    <n v="7"/>
    <n v="236"/>
    <n v="108"/>
    <n v="7"/>
    <n v="236"/>
    <n v="107"/>
    <n v="7"/>
    <m/>
  </r>
  <r>
    <x v="16"/>
    <s v="PMS-161"/>
    <n v="3"/>
    <n v="2"/>
    <x v="0"/>
    <d v="2015-06-15T00:00:00"/>
    <n v="249"/>
    <n v="10"/>
    <s v="M. sinensis"/>
    <m/>
    <s v="China"/>
    <s v="Shanxi"/>
    <s v="Qinshui"/>
    <m/>
    <m/>
    <n v="35.721966666666667"/>
    <n v="112.32476666666666"/>
    <n v="724"/>
    <d v="2015-09-21T00:00:00"/>
    <m/>
    <m/>
    <m/>
    <m/>
    <m/>
    <n v="98"/>
    <m/>
    <m/>
    <m/>
    <m/>
    <m/>
    <n v="33"/>
    <n v="2"/>
    <n v="45.6"/>
    <n v="15"/>
    <n v="8"/>
    <n v="44.3"/>
    <n v="10.5"/>
    <n v="7"/>
    <n v="36.200000000000003"/>
    <n v="4.2"/>
    <n v="8"/>
    <n v="42.033333333333339"/>
    <n v="9.9"/>
    <n v="7.666666666666667"/>
    <m/>
  </r>
  <r>
    <x v="16"/>
    <s v="PMS-161"/>
    <n v="3"/>
    <n v="2"/>
    <x v="0"/>
    <d v="2015-06-15T00:00:00"/>
    <n v="250"/>
    <n v="11"/>
    <s v="M. sinensis"/>
    <m/>
    <s v="China"/>
    <s v="Shanxi"/>
    <s v="Qinshui"/>
    <m/>
    <m/>
    <n v="35.721966666666667"/>
    <n v="112.32476666666666"/>
    <n v="724"/>
    <m/>
    <m/>
    <m/>
    <m/>
    <m/>
    <m/>
    <m/>
    <m/>
    <m/>
    <m/>
    <m/>
    <m/>
    <n v="46"/>
    <n v="0"/>
    <n v="31.6"/>
    <n v="3.8"/>
    <n v="9"/>
    <n v="33.5"/>
    <n v="4.4000000000000004"/>
    <n v="10"/>
    <n v="27.2"/>
    <n v="5"/>
    <n v="10"/>
    <n v="30.766666666666666"/>
    <n v="4.3999999999999995"/>
    <n v="9.6666666666666661"/>
    <m/>
  </r>
  <r>
    <x v="16"/>
    <s v="PMS-161"/>
    <n v="3"/>
    <n v="2"/>
    <x v="0"/>
    <d v="2015-06-15T00:00:00"/>
    <n v="251"/>
    <n v="12"/>
    <s v="M. sinensis"/>
    <m/>
    <s v="China"/>
    <s v="Shanxi"/>
    <s v="Qinshui"/>
    <m/>
    <m/>
    <n v="35.721966666666667"/>
    <n v="112.32476666666666"/>
    <n v="724"/>
    <m/>
    <m/>
    <m/>
    <m/>
    <m/>
    <m/>
    <m/>
    <m/>
    <m/>
    <m/>
    <m/>
    <m/>
    <n v="30"/>
    <n v="0"/>
    <n v="38"/>
    <n v="5.5"/>
    <n v="12"/>
    <n v="28.8"/>
    <n v="5.6"/>
    <n v="6"/>
    <n v="30.2"/>
    <n v="6.4"/>
    <n v="12"/>
    <n v="32.333333333333336"/>
    <n v="5.833333333333333"/>
    <n v="10"/>
    <m/>
  </r>
  <r>
    <x v="16"/>
    <s v="PMS-161"/>
    <n v="2"/>
    <n v="2"/>
    <x v="1"/>
    <d v="2014-01-20T00:00:00"/>
    <n v="136"/>
    <n v="10"/>
    <s v="M. sinensis"/>
    <m/>
    <s v="China"/>
    <s v="Shanxi"/>
    <s v="Qinshui"/>
    <m/>
    <m/>
    <n v="35.721966666666667"/>
    <n v="112.32476666666666"/>
    <n v="724"/>
    <m/>
    <m/>
    <m/>
    <m/>
    <m/>
    <m/>
    <m/>
    <m/>
    <m/>
    <m/>
    <m/>
    <m/>
    <n v="13"/>
    <n v="0"/>
    <n v="30.5"/>
    <n v="0"/>
    <n v="14"/>
    <n v="24.5"/>
    <n v="1"/>
    <n v="8"/>
    <n v="29.5"/>
    <n v="0"/>
    <n v="8"/>
    <n v="28.166666666666668"/>
    <n v="0.33333333333333331"/>
    <n v="10"/>
    <m/>
  </r>
  <r>
    <x v="16"/>
    <s v="PMS-161"/>
    <n v="2"/>
    <n v="2"/>
    <x v="1"/>
    <d v="2014-01-20T00:00:00"/>
    <n v="137"/>
    <n v="11"/>
    <s v="M. sinensis"/>
    <m/>
    <s v="China"/>
    <s v="Shanxi"/>
    <s v="Qinshui"/>
    <m/>
    <m/>
    <n v="35.721966666666667"/>
    <n v="112.32476666666666"/>
    <n v="724"/>
    <m/>
    <m/>
    <m/>
    <m/>
    <m/>
    <m/>
    <m/>
    <m/>
    <m/>
    <m/>
    <m/>
    <m/>
    <n v="19"/>
    <n v="0"/>
    <n v="32"/>
    <n v="6"/>
    <n v="3"/>
    <n v="28"/>
    <n v="3"/>
    <n v="8"/>
    <n v="25.5"/>
    <n v="0"/>
    <n v="11"/>
    <n v="28.5"/>
    <n v="3"/>
    <n v="7.333333333333333"/>
    <m/>
  </r>
  <r>
    <x v="16"/>
    <s v="PMS-161"/>
    <n v="2"/>
    <n v="2"/>
    <x v="1"/>
    <d v="2014-01-20T00:00:00"/>
    <n v="138"/>
    <n v="12"/>
    <s v="M. sinensis"/>
    <m/>
    <s v="China"/>
    <s v="Shanxi"/>
    <s v="Qinshui"/>
    <m/>
    <m/>
    <n v="35.721966666666667"/>
    <n v="112.32476666666666"/>
    <n v="724"/>
    <m/>
    <m/>
    <m/>
    <m/>
    <m/>
    <m/>
    <m/>
    <m/>
    <m/>
    <m/>
    <m/>
    <m/>
    <n v="30"/>
    <n v="0"/>
    <n v="52"/>
    <n v="14"/>
    <n v="3"/>
    <n v="51"/>
    <n v="15"/>
    <n v="3"/>
    <n v="33"/>
    <n v="2"/>
    <n v="15"/>
    <n v="45.333333333333336"/>
    <n v="10.333333333333334"/>
    <n v="7"/>
    <m/>
  </r>
  <r>
    <x v="16"/>
    <s v="PMS-161"/>
    <n v="2"/>
    <n v="1"/>
    <x v="2"/>
    <d v="2014-01-20T00:00:00"/>
    <n v="192"/>
    <n v="70"/>
    <s v="M. sinensis"/>
    <m/>
    <s v="China"/>
    <s v="Shanxi"/>
    <s v="Qinshui"/>
    <m/>
    <m/>
    <n v="35.721966666666667"/>
    <n v="112.32476666666666"/>
    <n v="724"/>
    <d v="2014-04-04T00:00:00"/>
    <d v="2014-05-19T00:00:00"/>
    <d v="2014-05-19T00:00:00"/>
    <d v="2014-05-27T00:00:00"/>
    <d v="2014-06-13T00:00:00"/>
    <d v="2014-06-27T00:00:00"/>
    <n v="74"/>
    <n v="119"/>
    <n v="119"/>
    <n v="127"/>
    <n v="144"/>
    <n v="158"/>
    <n v="9"/>
    <n v="4"/>
    <n v="148"/>
    <n v="109"/>
    <n v="7"/>
    <n v="163"/>
    <n v="111"/>
    <n v="6"/>
    <n v="184"/>
    <n v="121"/>
    <n v="6"/>
    <n v="165"/>
    <n v="113.66666666666667"/>
    <n v="6.333333333333333"/>
    <m/>
  </r>
  <r>
    <x v="16"/>
    <s v="PMS-161"/>
    <n v="2"/>
    <n v="1"/>
    <x v="2"/>
    <d v="2014-01-20T00:00:00"/>
    <n v="193"/>
    <n v="71"/>
    <s v="M. sinensis"/>
    <m/>
    <s v="China"/>
    <s v="Shanxi"/>
    <s v="Qinshui"/>
    <m/>
    <m/>
    <n v="35.721966666666667"/>
    <n v="112.32476666666666"/>
    <n v="724"/>
    <d v="2014-04-04T00:00:00"/>
    <d v="2014-05-23T00:00:00"/>
    <d v="2014-05-27T00:00:00"/>
    <d v="2014-06-13T00:00:00"/>
    <d v="2014-06-13T00:00:00"/>
    <d v="2014-06-13T00:00:00"/>
    <n v="74"/>
    <n v="123"/>
    <n v="127"/>
    <n v="144"/>
    <n v="144"/>
    <n v="144"/>
    <n v="16"/>
    <n v="11"/>
    <n v="157"/>
    <n v="112"/>
    <n v="5"/>
    <n v="156"/>
    <n v="125"/>
    <n v="7"/>
    <n v="157"/>
    <n v="116"/>
    <n v="6"/>
    <n v="156.66666666666666"/>
    <n v="117.66666666666667"/>
    <n v="6"/>
    <m/>
  </r>
  <r>
    <x v="16"/>
    <s v="PMS-161"/>
    <n v="2"/>
    <n v="1"/>
    <x v="2"/>
    <d v="2014-01-20T00:00:00"/>
    <n v="194"/>
    <n v="72"/>
    <s v="M. sinensis"/>
    <m/>
    <s v="China"/>
    <s v="Shanxi"/>
    <s v="Qinshui"/>
    <m/>
    <m/>
    <n v="35.721966666666667"/>
    <n v="112.32476666666666"/>
    <n v="724"/>
    <d v="2014-04-04T00:00:00"/>
    <d v="2014-05-19T00:00:00"/>
    <d v="2014-05-23T00:00:00"/>
    <d v="2014-05-27T00:00:00"/>
    <d v="2014-06-13T00:00:00"/>
    <d v="2014-06-13T00:00:00"/>
    <n v="74"/>
    <n v="119"/>
    <n v="123"/>
    <n v="127"/>
    <n v="144"/>
    <n v="144"/>
    <n v="13"/>
    <n v="7"/>
    <n v="161"/>
    <n v="103"/>
    <n v="6"/>
    <n v="160"/>
    <n v="106"/>
    <n v="6"/>
    <n v="180"/>
    <n v="127"/>
    <n v="6"/>
    <n v="167"/>
    <n v="112"/>
    <n v="6"/>
    <m/>
  </r>
  <r>
    <x v="17"/>
    <s v="PMS-164"/>
    <n v="3"/>
    <n v="2"/>
    <x v="0"/>
    <d v="2015-06-15T00:00:00"/>
    <n v="252"/>
    <n v="13"/>
    <s v="M. sinensis"/>
    <m/>
    <s v="China"/>
    <s v="Hebei"/>
    <s v="Xingtai"/>
    <m/>
    <m/>
    <n v="37.340016666666664"/>
    <n v="114.28103333333334"/>
    <n v="360"/>
    <m/>
    <m/>
    <m/>
    <m/>
    <m/>
    <m/>
    <m/>
    <m/>
    <m/>
    <m/>
    <m/>
    <m/>
    <n v="39"/>
    <n v="0"/>
    <n v="39"/>
    <n v="7.3"/>
    <n v="11"/>
    <n v="38.6"/>
    <n v="8.5"/>
    <n v="7"/>
    <n v="34"/>
    <n v="7.3"/>
    <n v="11"/>
    <n v="37.199999999999996"/>
    <n v="7.7"/>
    <n v="9.6666666666666661"/>
    <m/>
  </r>
  <r>
    <x v="17"/>
    <s v="PMS-164"/>
    <n v="3"/>
    <n v="2"/>
    <x v="0"/>
    <d v="2015-06-15T00:00:00"/>
    <n v="253"/>
    <n v="14"/>
    <s v="M. sinensis"/>
    <m/>
    <s v="China"/>
    <s v="Hebei"/>
    <s v="Xingtai"/>
    <m/>
    <m/>
    <n v="37.340016666666664"/>
    <n v="114.28103333333334"/>
    <n v="360"/>
    <m/>
    <m/>
    <m/>
    <m/>
    <m/>
    <m/>
    <m/>
    <m/>
    <m/>
    <m/>
    <m/>
    <m/>
    <n v="95"/>
    <n v="0"/>
    <n v="38"/>
    <n v="6.6"/>
    <n v="8"/>
    <n v="34.5"/>
    <n v="6.2"/>
    <n v="5"/>
    <n v="34.5"/>
    <n v="6.5"/>
    <n v="8"/>
    <n v="35.666666666666664"/>
    <n v="6.4333333333333336"/>
    <n v="7"/>
    <m/>
  </r>
  <r>
    <x v="17"/>
    <s v="PMS-164"/>
    <n v="3"/>
    <n v="2"/>
    <x v="0"/>
    <d v="2015-06-15T00:00:00"/>
    <n v="254"/>
    <n v="15"/>
    <s v="M. sinensis"/>
    <m/>
    <s v="China"/>
    <s v="Hebei"/>
    <s v="Xingtai"/>
    <m/>
    <m/>
    <n v="37.340016666666664"/>
    <n v="114.28103333333334"/>
    <n v="360"/>
    <m/>
    <m/>
    <m/>
    <m/>
    <m/>
    <m/>
    <m/>
    <m/>
    <m/>
    <m/>
    <m/>
    <m/>
    <n v="137"/>
    <n v="0"/>
    <n v="39.6"/>
    <n v="7.5"/>
    <n v="7"/>
    <n v="42.2"/>
    <n v="10.199999999999999"/>
    <n v="7"/>
    <n v="43.6"/>
    <n v="9.1"/>
    <n v="10"/>
    <n v="41.800000000000004"/>
    <n v="8.9333333333333318"/>
    <n v="8"/>
    <m/>
  </r>
  <r>
    <x v="17"/>
    <s v="PMS-164"/>
    <n v="2"/>
    <n v="2"/>
    <x v="1"/>
    <d v="2014-01-20T00:00:00"/>
    <n v="139"/>
    <n v="13"/>
    <s v="M. sinensis"/>
    <m/>
    <s v="China"/>
    <s v="Hebei"/>
    <s v="Xingtai"/>
    <m/>
    <m/>
    <n v="37.340016666666664"/>
    <n v="114.28103333333334"/>
    <n v="360"/>
    <m/>
    <m/>
    <m/>
    <m/>
    <m/>
    <m/>
    <m/>
    <m/>
    <m/>
    <m/>
    <m/>
    <m/>
    <n v="52"/>
    <n v="0"/>
    <n v="49"/>
    <n v="10.5"/>
    <n v="5"/>
    <n v="40"/>
    <n v="10.5"/>
    <n v="4"/>
    <n v="25"/>
    <n v="2"/>
    <n v="3"/>
    <n v="38"/>
    <n v="7.666666666666667"/>
    <n v="4"/>
    <m/>
  </r>
  <r>
    <x v="17"/>
    <s v="PMS-164"/>
    <n v="2"/>
    <n v="2"/>
    <x v="1"/>
    <d v="2014-01-20T00:00:00"/>
    <n v="140"/>
    <n v="14"/>
    <s v="M. sinensis"/>
    <m/>
    <s v="China"/>
    <s v="Hebei"/>
    <s v="Xingtai"/>
    <m/>
    <m/>
    <n v="37.340016666666664"/>
    <n v="114.28103333333334"/>
    <n v="360"/>
    <m/>
    <m/>
    <m/>
    <m/>
    <m/>
    <m/>
    <m/>
    <m/>
    <m/>
    <m/>
    <m/>
    <m/>
    <n v="73"/>
    <n v="0"/>
    <n v="64"/>
    <n v="16"/>
    <n v="6"/>
    <n v="49"/>
    <n v="12"/>
    <n v="4"/>
    <n v="32"/>
    <n v="6"/>
    <n v="7"/>
    <n v="48.333333333333336"/>
    <n v="11.333333333333334"/>
    <n v="5.666666666666667"/>
    <m/>
  </r>
  <r>
    <x v="17"/>
    <s v="PMS-164"/>
    <n v="2"/>
    <n v="2"/>
    <x v="1"/>
    <d v="2014-01-20T00:00:00"/>
    <n v="141"/>
    <n v="15"/>
    <s v="M. sinensis"/>
    <m/>
    <s v="China"/>
    <s v="Hebei"/>
    <s v="Xingtai"/>
    <m/>
    <m/>
    <n v="37.340016666666664"/>
    <n v="114.28103333333334"/>
    <n v="360"/>
    <m/>
    <m/>
    <m/>
    <m/>
    <m/>
    <m/>
    <m/>
    <m/>
    <m/>
    <m/>
    <m/>
    <m/>
    <n v="40"/>
    <n v="0"/>
    <n v="27"/>
    <n v="3"/>
    <n v="7"/>
    <n v="40"/>
    <n v="5"/>
    <n v="6"/>
    <n v="28"/>
    <n v="5"/>
    <n v="7"/>
    <n v="31.666666666666668"/>
    <n v="4.333333333333333"/>
    <n v="6.666666666666667"/>
    <m/>
  </r>
  <r>
    <x v="17"/>
    <s v="PMS-164"/>
    <n v="2"/>
    <n v="1"/>
    <x v="2"/>
    <d v="2014-01-20T00:00:00"/>
    <n v="195"/>
    <n v="73"/>
    <s v="M. sinensis"/>
    <m/>
    <s v="China"/>
    <s v="Hebei"/>
    <s v="Xingtai"/>
    <m/>
    <m/>
    <n v="37.340016666666664"/>
    <n v="114.28103333333334"/>
    <n v="360"/>
    <d v="2014-04-25T00:00:00"/>
    <d v="2014-05-23T00:00:00"/>
    <d v="2014-05-23T00:00:00"/>
    <d v="2014-05-30T00:00:00"/>
    <d v="2014-06-13T00:00:00"/>
    <d v="2014-06-13T00:00:00"/>
    <n v="95"/>
    <n v="123"/>
    <n v="123"/>
    <n v="130"/>
    <n v="144"/>
    <n v="144"/>
    <n v="39"/>
    <n v="25"/>
    <n v="232"/>
    <n v="183"/>
    <n v="9"/>
    <n v="245"/>
    <n v="191"/>
    <n v="9"/>
    <n v="249"/>
    <n v="1936"/>
    <n v="10"/>
    <n v="242"/>
    <n v="770"/>
    <n v="9.3333333333333339"/>
    <m/>
  </r>
  <r>
    <x v="17"/>
    <s v="PMS-164"/>
    <n v="2"/>
    <n v="1"/>
    <x v="2"/>
    <d v="2014-01-20T00:00:00"/>
    <n v="196"/>
    <n v="74"/>
    <s v="M. sinensis"/>
    <m/>
    <s v="China"/>
    <s v="Hebei"/>
    <s v="Xingtai"/>
    <m/>
    <m/>
    <n v="37.340016666666664"/>
    <n v="114.28103333333334"/>
    <n v="360"/>
    <d v="2014-04-25T00:00:00"/>
    <d v="2014-05-23T00:00:00"/>
    <d v="2014-06-27T00:00:00"/>
    <d v="2014-05-30T00:00:00"/>
    <d v="2014-05-30T00:00:00"/>
    <d v="2014-06-13T00:00:00"/>
    <n v="95"/>
    <n v="123"/>
    <n v="158"/>
    <n v="130"/>
    <n v="130"/>
    <n v="144"/>
    <n v="63"/>
    <n v="29"/>
    <n v="214"/>
    <n v="170"/>
    <n v="9"/>
    <n v="219"/>
    <n v="184"/>
    <n v="10"/>
    <n v="205"/>
    <n v="175"/>
    <n v="10"/>
    <n v="212.66666666666666"/>
    <n v="176.33333333333334"/>
    <n v="9.6666666666666661"/>
    <m/>
  </r>
  <r>
    <x v="17"/>
    <s v="PMS-164"/>
    <n v="2"/>
    <n v="1"/>
    <x v="2"/>
    <d v="2014-01-20T00:00:00"/>
    <n v="197"/>
    <n v="75"/>
    <s v="M. sinensis"/>
    <m/>
    <s v="China"/>
    <s v="Hebei"/>
    <s v="Xingtai"/>
    <m/>
    <m/>
    <n v="37.340016666666664"/>
    <n v="114.28103333333334"/>
    <n v="360"/>
    <d v="2014-04-25T00:00:00"/>
    <d v="2014-05-23T00:00:00"/>
    <d v="2014-05-27T00:00:00"/>
    <d v="2014-05-30T00:00:00"/>
    <d v="2014-06-13T00:00:00"/>
    <d v="2014-06-13T00:00:00"/>
    <n v="95"/>
    <n v="123"/>
    <n v="127"/>
    <n v="130"/>
    <n v="144"/>
    <n v="144"/>
    <n v="46"/>
    <n v="27"/>
    <n v="222"/>
    <n v="169"/>
    <n v="9"/>
    <n v="235"/>
    <n v="149"/>
    <n v="10"/>
    <n v="215"/>
    <n v="172"/>
    <n v="8"/>
    <n v="224"/>
    <n v="163.33333333333334"/>
    <n v="9"/>
    <m/>
  </r>
  <r>
    <x v="18"/>
    <s v="PMS-204"/>
    <n v="3"/>
    <n v="2"/>
    <x v="0"/>
    <d v="2015-06-15T00:00:00"/>
    <n v="255"/>
    <n v="16"/>
    <s v="M. sinensis"/>
    <m/>
    <s v="China"/>
    <s v="Henan"/>
    <s v="Xinyang"/>
    <m/>
    <m/>
    <n v="31.701316666666667"/>
    <n v="114.87411666666667"/>
    <n v="103"/>
    <m/>
    <m/>
    <m/>
    <m/>
    <m/>
    <m/>
    <m/>
    <m/>
    <m/>
    <m/>
    <m/>
    <m/>
    <n v="78"/>
    <n v="0"/>
    <n v="86.3"/>
    <n v="21.7"/>
    <n v="9"/>
    <n v="88.6"/>
    <n v="22.3"/>
    <n v="8"/>
    <n v="81.099999999999994"/>
    <n v="19.2"/>
    <n v="6"/>
    <n v="85.333333333333329"/>
    <n v="21.066666666666666"/>
    <n v="7.666666666666667"/>
    <m/>
  </r>
  <r>
    <x v="18"/>
    <s v="PMS-204"/>
    <n v="3"/>
    <n v="2"/>
    <x v="0"/>
    <d v="2015-06-15T00:00:00"/>
    <n v="256"/>
    <n v="17"/>
    <s v="M. sinensis"/>
    <m/>
    <s v="China"/>
    <s v="Henan"/>
    <s v="Xinyang"/>
    <m/>
    <m/>
    <n v="31.701316666666667"/>
    <n v="114.87411666666667"/>
    <n v="103"/>
    <m/>
    <m/>
    <m/>
    <m/>
    <m/>
    <m/>
    <m/>
    <m/>
    <m/>
    <m/>
    <m/>
    <m/>
    <n v="165"/>
    <n v="0"/>
    <n v="80.599999999999994"/>
    <n v="18.8"/>
    <n v="8"/>
    <n v="69.5"/>
    <n v="18.3"/>
    <n v="10"/>
    <n v="77.5"/>
    <n v="18.2"/>
    <n v="7"/>
    <n v="75.86666666666666"/>
    <n v="18.433333333333334"/>
    <n v="8.3333333333333339"/>
    <m/>
  </r>
  <r>
    <x v="18"/>
    <s v="PMS-204"/>
    <n v="3"/>
    <n v="2"/>
    <x v="0"/>
    <d v="2015-06-15T00:00:00"/>
    <n v="257"/>
    <n v="18"/>
    <s v="M. sinensis"/>
    <m/>
    <s v="China"/>
    <s v="Henan"/>
    <s v="Xinyang"/>
    <m/>
    <m/>
    <n v="31.701316666666667"/>
    <n v="114.87411666666667"/>
    <n v="103"/>
    <m/>
    <m/>
    <m/>
    <m/>
    <m/>
    <m/>
    <m/>
    <m/>
    <m/>
    <m/>
    <m/>
    <m/>
    <n v="232"/>
    <n v="0"/>
    <n v="85.4"/>
    <n v="21"/>
    <n v="11"/>
    <n v="82.3"/>
    <n v="22.4"/>
    <n v="10"/>
    <n v="80.2"/>
    <n v="21.8"/>
    <n v="9"/>
    <n v="82.633333333333326"/>
    <n v="21.733333333333334"/>
    <n v="10"/>
    <m/>
  </r>
  <r>
    <x v="18"/>
    <s v="PMS-204"/>
    <n v="2"/>
    <n v="2"/>
    <x v="1"/>
    <d v="2014-01-20T00:00:00"/>
    <n v="142"/>
    <n v="16"/>
    <s v="M. sinensis"/>
    <m/>
    <s v="China"/>
    <s v="Henan"/>
    <s v="Xinyang"/>
    <m/>
    <m/>
    <n v="31.701316666666667"/>
    <n v="114.87411666666667"/>
    <n v="103"/>
    <m/>
    <m/>
    <m/>
    <m/>
    <m/>
    <m/>
    <m/>
    <m/>
    <m/>
    <m/>
    <m/>
    <m/>
    <n v="74"/>
    <n v="0"/>
    <n v="122"/>
    <n v="44"/>
    <n v="9"/>
    <n v="119"/>
    <n v="38"/>
    <n v="6"/>
    <n v="110"/>
    <n v="34"/>
    <n v="8"/>
    <n v="117"/>
    <n v="38.666666666666664"/>
    <n v="7.666666666666667"/>
    <m/>
  </r>
  <r>
    <x v="18"/>
    <s v="PMS-204"/>
    <n v="2"/>
    <n v="2"/>
    <x v="1"/>
    <d v="2014-01-20T00:00:00"/>
    <n v="143"/>
    <n v="17"/>
    <s v="M. sinensis"/>
    <m/>
    <s v="China"/>
    <s v="Henan"/>
    <s v="Xinyang"/>
    <m/>
    <m/>
    <n v="31.701316666666667"/>
    <n v="114.87411666666667"/>
    <n v="103"/>
    <m/>
    <m/>
    <m/>
    <m/>
    <m/>
    <m/>
    <m/>
    <m/>
    <m/>
    <m/>
    <m/>
    <m/>
    <n v="86"/>
    <n v="0"/>
    <n v="121"/>
    <n v="29"/>
    <n v="6"/>
    <n v="116"/>
    <n v="31.5"/>
    <n v="7"/>
    <n v="125"/>
    <n v="36"/>
    <n v="9"/>
    <n v="120.66666666666667"/>
    <n v="32.166666666666664"/>
    <n v="7.333333333333333"/>
    <m/>
  </r>
  <r>
    <x v="18"/>
    <s v="PMS-204"/>
    <n v="2"/>
    <n v="2"/>
    <x v="1"/>
    <d v="2014-01-20T00:00:00"/>
    <n v="144"/>
    <n v="18"/>
    <s v="M. sinensis"/>
    <m/>
    <s v="China"/>
    <s v="Henan"/>
    <s v="Xinyang"/>
    <m/>
    <m/>
    <n v="31.701316666666667"/>
    <n v="114.87411666666667"/>
    <n v="103"/>
    <m/>
    <m/>
    <m/>
    <m/>
    <m/>
    <m/>
    <m/>
    <m/>
    <m/>
    <m/>
    <m/>
    <m/>
    <n v="72"/>
    <n v="0"/>
    <n v="100"/>
    <n v="29"/>
    <n v="7"/>
    <n v="103"/>
    <n v="36"/>
    <n v="6"/>
    <n v="90"/>
    <n v="16"/>
    <n v="5"/>
    <n v="97.666666666666671"/>
    <n v="27"/>
    <n v="6"/>
    <m/>
  </r>
  <r>
    <x v="18"/>
    <s v="PMS-204"/>
    <n v="2"/>
    <n v="1"/>
    <x v="2"/>
    <d v="2014-01-20T00:00:00"/>
    <n v="198"/>
    <n v="76"/>
    <s v="M. sinensis"/>
    <m/>
    <s v="China"/>
    <s v="Henan"/>
    <s v="Xinyang"/>
    <m/>
    <m/>
    <n v="31.701316666666667"/>
    <n v="114.87411666666667"/>
    <n v="103"/>
    <d v="2014-05-12T00:00:00"/>
    <d v="2014-05-30T00:00:00"/>
    <d v="2014-07-04T00:00:00"/>
    <d v="2014-07-11T00:00:00"/>
    <d v="2014-07-21T00:00:00"/>
    <d v="2014-07-28T00:00:00"/>
    <n v="112"/>
    <n v="130"/>
    <n v="165"/>
    <n v="172"/>
    <n v="182"/>
    <n v="189"/>
    <n v="57"/>
    <n v="21"/>
    <n v="259"/>
    <n v="184"/>
    <n v="12"/>
    <n v="255"/>
    <n v="162"/>
    <n v="12"/>
    <n v="274"/>
    <n v="204"/>
    <n v="12"/>
    <n v="262.66666666666669"/>
    <n v="183.33333333333334"/>
    <n v="12"/>
    <m/>
  </r>
  <r>
    <x v="18"/>
    <s v="PMS-204"/>
    <n v="2"/>
    <n v="1"/>
    <x v="2"/>
    <d v="2014-01-20T00:00:00"/>
    <n v="199"/>
    <n v="77"/>
    <s v="M. sinensis"/>
    <m/>
    <s v="China"/>
    <s v="Henan"/>
    <s v="Xinyang"/>
    <m/>
    <m/>
    <n v="31.701316666666667"/>
    <n v="114.87411666666667"/>
    <n v="103"/>
    <d v="2014-05-12T00:00:00"/>
    <d v="2014-05-30T00:00:00"/>
    <d v="2014-07-01T00:00:00"/>
    <d v="2014-07-18T00:00:00"/>
    <d v="2014-07-21T00:00:00"/>
    <d v="2014-07-28T00:00:00"/>
    <n v="112"/>
    <n v="130"/>
    <n v="162"/>
    <n v="179"/>
    <n v="182"/>
    <n v="189"/>
    <n v="52"/>
    <n v="18"/>
    <n v="264"/>
    <n v="162"/>
    <n v="10"/>
    <n v="237"/>
    <n v="145"/>
    <n v="11"/>
    <n v="251"/>
    <n v="145"/>
    <n v="12"/>
    <n v="250.66666666666666"/>
    <n v="150.66666666666666"/>
    <n v="11"/>
    <m/>
  </r>
  <r>
    <x v="18"/>
    <s v="PMS-204"/>
    <n v="2"/>
    <n v="1"/>
    <x v="2"/>
    <d v="2014-01-20T00:00:00"/>
    <n v="200"/>
    <n v="78"/>
    <s v="M. sinensis"/>
    <m/>
    <s v="China"/>
    <s v="Henan"/>
    <s v="Xinyang"/>
    <m/>
    <m/>
    <n v="31.701316666666667"/>
    <n v="114.87411666666667"/>
    <n v="103"/>
    <d v="2014-05-12T00:00:00"/>
    <d v="2014-05-30T00:00:00"/>
    <d v="2014-06-27T00:00:00"/>
    <d v="2014-06-27T00:00:00"/>
    <d v="2014-07-21T00:00:00"/>
    <d v="2014-07-28T00:00:00"/>
    <n v="112"/>
    <n v="130"/>
    <n v="158"/>
    <n v="158"/>
    <n v="182"/>
    <n v="189"/>
    <n v="52"/>
    <n v="19"/>
    <n v="269"/>
    <n v="198"/>
    <n v="13"/>
    <n v="269"/>
    <n v="184"/>
    <n v="12"/>
    <n v="279"/>
    <n v="198"/>
    <n v="12"/>
    <n v="272.33333333333331"/>
    <n v="193.33333333333334"/>
    <n v="12.333333333333334"/>
    <m/>
  </r>
  <r>
    <x v="19"/>
    <s v="PMS-226"/>
    <n v="3"/>
    <n v="2"/>
    <x v="0"/>
    <d v="2015-06-15T00:00:00"/>
    <n v="258"/>
    <n v="19"/>
    <s v="M. sinensis"/>
    <m/>
    <s v="China"/>
    <s v="Guizhou"/>
    <s v="Guiyang"/>
    <m/>
    <m/>
    <n v="26.620550000000001"/>
    <n v="106.75145000000001"/>
    <n v="1133"/>
    <d v="2015-07-27T00:00:00"/>
    <d v="2015-08-03T00:00:00"/>
    <d v="2015-08-10T00:00:00"/>
    <d v="2015-08-10T00:00:00"/>
    <d v="2015-08-10T00:00:00"/>
    <d v="2015-08-17T00:00:00"/>
    <n v="42"/>
    <n v="49"/>
    <n v="56"/>
    <n v="56"/>
    <n v="56"/>
    <n v="63"/>
    <n v="107"/>
    <n v="6"/>
    <n v="168.1"/>
    <n v="100.3"/>
    <n v="7"/>
    <n v="131.6"/>
    <n v="75.900000000000006"/>
    <n v="7"/>
    <n v="122.5"/>
    <n v="72.099999999999994"/>
    <n v="7"/>
    <n v="140.73333333333332"/>
    <n v="82.766666666666666"/>
    <n v="7"/>
    <m/>
  </r>
  <r>
    <x v="19"/>
    <s v="PMS-226"/>
    <n v="3"/>
    <n v="2"/>
    <x v="0"/>
    <d v="2015-06-15T00:00:00"/>
    <n v="259"/>
    <n v="20"/>
    <s v="M. sinensis"/>
    <m/>
    <s v="China"/>
    <s v="Guizhou"/>
    <s v="Guiyang"/>
    <m/>
    <m/>
    <n v="26.620550000000001"/>
    <n v="106.75145000000001"/>
    <n v="1133"/>
    <d v="2015-07-27T00:00:00"/>
    <d v="2015-08-03T00:00:00"/>
    <d v="2015-08-03T00:00:00"/>
    <d v="2015-08-10T00:00:00"/>
    <d v="2015-08-17T00:00:00"/>
    <d v="2015-08-24T00:00:00"/>
    <n v="42"/>
    <n v="49"/>
    <n v="49"/>
    <n v="56"/>
    <n v="63"/>
    <n v="70"/>
    <n v="139"/>
    <n v="10"/>
    <n v="156.1"/>
    <n v="92.8"/>
    <n v="7"/>
    <n v="147.69999999999999"/>
    <n v="81.5"/>
    <n v="7"/>
    <n v="146.19999999999999"/>
    <n v="92"/>
    <n v="7"/>
    <n v="149.99999999999997"/>
    <n v="88.766666666666666"/>
    <n v="7"/>
    <m/>
  </r>
  <r>
    <x v="19"/>
    <s v="PMS-226"/>
    <n v="3"/>
    <n v="2"/>
    <x v="0"/>
    <d v="2015-06-15T00:00:00"/>
    <n v="260"/>
    <n v="21"/>
    <s v="M. sinensis"/>
    <m/>
    <s v="China"/>
    <s v="Guizhou"/>
    <s v="Guiyang"/>
    <m/>
    <m/>
    <n v="26.620550000000001"/>
    <n v="106.75145000000001"/>
    <n v="1133"/>
    <d v="2015-07-27T00:00:00"/>
    <d v="2015-08-03T00:00:00"/>
    <d v="2015-08-10T00:00:00"/>
    <d v="2015-08-10T00:00:00"/>
    <d v="2015-08-17T00:00:00"/>
    <d v="2015-08-24T00:00:00"/>
    <n v="42"/>
    <n v="49"/>
    <n v="56"/>
    <n v="56"/>
    <n v="63"/>
    <n v="70"/>
    <n v="125"/>
    <n v="9"/>
    <n v="157"/>
    <n v="92.5"/>
    <n v="8"/>
    <n v="130.5"/>
    <n v="77.400000000000006"/>
    <n v="7"/>
    <n v="121.3"/>
    <n v="68.8"/>
    <n v="7"/>
    <n v="136.26666666666668"/>
    <n v="79.566666666666663"/>
    <n v="7.333333333333333"/>
    <m/>
  </r>
  <r>
    <x v="19"/>
    <s v="PMS-226"/>
    <n v="2"/>
    <n v="2"/>
    <x v="1"/>
    <d v="2014-01-20T00:00:00"/>
    <n v="145"/>
    <n v="19"/>
    <s v="M. sinensis"/>
    <m/>
    <s v="China"/>
    <s v="Guizhou"/>
    <s v="Guiyang"/>
    <m/>
    <m/>
    <n v="26.620550000000001"/>
    <n v="106.75145000000001"/>
    <n v="1133"/>
    <d v="2014-03-17T00:00:00"/>
    <d v="2014-03-28T00:00:00"/>
    <d v="2014-04-04T00:00:00"/>
    <d v="2014-04-11T00:00:00"/>
    <d v="2014-04-14T00:00:00"/>
    <d v="2014-04-14T00:00:00"/>
    <n v="56"/>
    <n v="67"/>
    <n v="74"/>
    <n v="81"/>
    <n v="84"/>
    <n v="84"/>
    <n v="111"/>
    <n v="38"/>
    <n v="282"/>
    <n v="209"/>
    <n v="18"/>
    <n v="281"/>
    <n v="208.5"/>
    <n v="19"/>
    <n v="282"/>
    <n v="218"/>
    <n v="18"/>
    <n v="281.66666666666669"/>
    <n v="211.83333333333334"/>
    <n v="18.333333333333332"/>
    <m/>
  </r>
  <r>
    <x v="19"/>
    <s v="PMS-226"/>
    <n v="2"/>
    <n v="2"/>
    <x v="1"/>
    <d v="2014-01-20T00:00:00"/>
    <n v="146"/>
    <n v="20"/>
    <s v="M. sinensis"/>
    <m/>
    <s v="China"/>
    <s v="Guizhou"/>
    <s v="Guiyang"/>
    <m/>
    <m/>
    <n v="26.620550000000001"/>
    <n v="106.75145000000001"/>
    <n v="1133"/>
    <d v="2014-02-24T00:00:00"/>
    <d v="2014-03-03T00:00:00"/>
    <d v="2014-03-03T00:00:00"/>
    <d v="2014-04-04T00:00:00"/>
    <d v="2014-04-14T00:00:00"/>
    <d v="2014-04-21T00:00:00"/>
    <n v="35"/>
    <n v="42"/>
    <n v="42"/>
    <n v="74"/>
    <n v="84"/>
    <n v="91"/>
    <n v="92"/>
    <n v="36"/>
    <n v="282.5"/>
    <n v="218"/>
    <n v="18"/>
    <n v="289"/>
    <n v="204.5"/>
    <n v="20"/>
    <n v="288"/>
    <n v="214"/>
    <n v="19"/>
    <n v="286.5"/>
    <n v="212.16666666666666"/>
    <n v="19"/>
    <m/>
  </r>
  <r>
    <x v="19"/>
    <s v="PMS-226"/>
    <n v="2"/>
    <n v="2"/>
    <x v="1"/>
    <d v="2014-01-20T00:00:00"/>
    <n v="147"/>
    <n v="21"/>
    <s v="M. sinensis"/>
    <m/>
    <s v="China"/>
    <s v="Guizhou"/>
    <s v="Guiyang"/>
    <m/>
    <m/>
    <n v="26.620550000000001"/>
    <n v="106.75145000000001"/>
    <n v="1133"/>
    <d v="2014-03-10T00:00:00"/>
    <d v="2014-03-14T00:00:00"/>
    <d v="2014-03-28T00:00:00"/>
    <d v="2014-04-04T00:00:00"/>
    <d v="2014-04-07T00:00:00"/>
    <d v="2014-04-11T00:00:00"/>
    <n v="49"/>
    <n v="53"/>
    <n v="67"/>
    <n v="74"/>
    <n v="77"/>
    <n v="81"/>
    <n v="88"/>
    <n v="41"/>
    <n v="298"/>
    <n v="249.5"/>
    <n v="19"/>
    <n v="286"/>
    <n v="245.5"/>
    <n v="14"/>
    <n v="300.5"/>
    <n v="256"/>
    <n v="15"/>
    <n v="294.83333333333331"/>
    <n v="250.33333333333334"/>
    <n v="16"/>
    <m/>
  </r>
  <r>
    <x v="19"/>
    <s v="PMS-226"/>
    <n v="2"/>
    <n v="1"/>
    <x v="2"/>
    <d v="2014-01-20T00:00:00"/>
    <n v="201"/>
    <n v="79"/>
    <s v="M. sinensis"/>
    <m/>
    <s v="China"/>
    <s v="Guizhou"/>
    <s v="Guiyang"/>
    <m/>
    <m/>
    <n v="26.620550000000001"/>
    <n v="106.75145000000001"/>
    <n v="1133"/>
    <d v="2014-04-18T00:00:00"/>
    <d v="2014-06-20T00:00:00"/>
    <d v="2014-06-20T00:00:00"/>
    <d v="2014-07-28T00:00:00"/>
    <d v="2014-08-25T00:00:00"/>
    <d v="2014-08-25T00:00:00"/>
    <n v="88"/>
    <n v="151"/>
    <n v="151"/>
    <n v="189"/>
    <n v="217"/>
    <n v="217"/>
    <n v="69"/>
    <n v="31"/>
    <n v="273"/>
    <n v="166"/>
    <n v="18"/>
    <n v="301"/>
    <n v="167"/>
    <n v="11"/>
    <n v="271"/>
    <n v="164"/>
    <n v="14"/>
    <n v="281.66666666666669"/>
    <n v="165.66666666666666"/>
    <n v="14.333333333333334"/>
    <m/>
  </r>
  <r>
    <x v="19"/>
    <s v="PMS-226"/>
    <n v="2"/>
    <n v="1"/>
    <x v="2"/>
    <d v="2014-01-20T00:00:00"/>
    <n v="202"/>
    <n v="80"/>
    <s v="M. sinensis"/>
    <m/>
    <s v="China"/>
    <s v="Guizhou"/>
    <s v="Guiyang"/>
    <m/>
    <m/>
    <n v="26.620550000000001"/>
    <n v="106.75145000000001"/>
    <n v="1133"/>
    <d v="2014-04-18T00:00:00"/>
    <d v="2014-06-20T00:00:00"/>
    <d v="2014-06-20T00:00:00"/>
    <d v="2014-08-08T00:00:00"/>
    <d v="2014-09-05T00:00:00"/>
    <d v="2014-09-12T00:00:00"/>
    <n v="88"/>
    <n v="151"/>
    <n v="151"/>
    <n v="200"/>
    <n v="228"/>
    <n v="235"/>
    <n v="62"/>
    <n v="23"/>
    <n v="275"/>
    <n v="179"/>
    <n v="8"/>
    <n v="274"/>
    <n v="170"/>
    <n v="10"/>
    <n v="279"/>
    <n v="181"/>
    <n v="13"/>
    <n v="276"/>
    <n v="176.66666666666666"/>
    <n v="10.333333333333334"/>
    <m/>
  </r>
  <r>
    <x v="19"/>
    <s v="PMS-226"/>
    <n v="2"/>
    <n v="1"/>
    <x v="2"/>
    <d v="2014-01-20T00:00:00"/>
    <n v="203"/>
    <n v="81"/>
    <s v="M. sinensis"/>
    <m/>
    <s v="China"/>
    <s v="Guizhou"/>
    <s v="Guiyang"/>
    <m/>
    <m/>
    <n v="26.620550000000001"/>
    <n v="106.75145000000001"/>
    <n v="1133"/>
    <d v="2014-04-18T00:00:00"/>
    <d v="2014-06-20T00:00:00"/>
    <d v="2014-06-20T00:00:00"/>
    <d v="2014-07-18T00:00:00"/>
    <d v="2014-08-08T00:00:00"/>
    <d v="2014-08-22T00:00:00"/>
    <n v="88"/>
    <n v="151"/>
    <n v="151"/>
    <n v="179"/>
    <n v="200"/>
    <n v="214"/>
    <n v="55"/>
    <n v="26"/>
    <n v="272"/>
    <n v="189"/>
    <n v="17"/>
    <n v="260"/>
    <n v="176"/>
    <n v="15"/>
    <n v="278"/>
    <n v="172"/>
    <n v="22"/>
    <n v="270"/>
    <n v="179"/>
    <n v="18"/>
    <m/>
  </r>
  <r>
    <x v="20"/>
    <s v="PMS-300"/>
    <n v="3"/>
    <n v="2"/>
    <x v="0"/>
    <d v="2015-06-15T00:00:00"/>
    <n v="261"/>
    <n v="22"/>
    <s v="M. sinensis x M. sacchariflorus 2x"/>
    <m/>
    <s v="China"/>
    <s v="Zhejiang"/>
    <s v="Huzhou"/>
    <m/>
    <m/>
    <n v="30.874383333333334"/>
    <n v="120.14490000000001"/>
    <n v="10"/>
    <m/>
    <m/>
    <m/>
    <m/>
    <m/>
    <m/>
    <m/>
    <m/>
    <m/>
    <m/>
    <m/>
    <m/>
    <n v="199"/>
    <n v="0"/>
    <n v="58"/>
    <n v="15.9"/>
    <n v="8"/>
    <n v="36.200000000000003"/>
    <n v="15.2"/>
    <n v="8"/>
    <n v="55.3"/>
    <n v="15.2"/>
    <n v="9"/>
    <n v="49.833333333333336"/>
    <n v="15.433333333333332"/>
    <n v="8.3333333333333339"/>
    <m/>
  </r>
  <r>
    <x v="20"/>
    <s v="PMS-300"/>
    <n v="3"/>
    <n v="2"/>
    <x v="0"/>
    <d v="2015-06-15T00:00:00"/>
    <n v="262"/>
    <n v="23"/>
    <s v="M. sinensis x M. sacchariflorus 2x"/>
    <m/>
    <s v="China"/>
    <s v="Zhejiang"/>
    <s v="Huzhou"/>
    <m/>
    <m/>
    <n v="30.874383333333334"/>
    <n v="120.14490000000001"/>
    <n v="10"/>
    <m/>
    <m/>
    <m/>
    <m/>
    <m/>
    <m/>
    <m/>
    <m/>
    <m/>
    <m/>
    <m/>
    <m/>
    <n v="171"/>
    <n v="0"/>
    <n v="67.099999999999994"/>
    <n v="32"/>
    <n v="10"/>
    <n v="69"/>
    <n v="32.700000000000003"/>
    <n v="17"/>
    <n v="69.5"/>
    <n v="29.1"/>
    <n v="13"/>
    <n v="68.533333333333331"/>
    <n v="31.266666666666669"/>
    <n v="13.333333333333334"/>
    <m/>
  </r>
  <r>
    <x v="20"/>
    <s v="PMS-300"/>
    <n v="3"/>
    <n v="2"/>
    <x v="0"/>
    <d v="2015-06-15T00:00:00"/>
    <n v="263"/>
    <n v="24"/>
    <s v="M. sinensis x M. sacchariflorus 2x"/>
    <m/>
    <s v="China"/>
    <s v="Zhejiang"/>
    <s v="Huzhou"/>
    <m/>
    <m/>
    <n v="30.874383333333334"/>
    <n v="120.14490000000001"/>
    <n v="10"/>
    <m/>
    <m/>
    <m/>
    <m/>
    <m/>
    <m/>
    <m/>
    <m/>
    <m/>
    <m/>
    <m/>
    <m/>
    <n v="166"/>
    <n v="0"/>
    <n v="62.5"/>
    <n v="21.3"/>
    <n v="9"/>
    <n v="60.8"/>
    <n v="22.1"/>
    <n v="12"/>
    <n v="66"/>
    <n v="24.5"/>
    <n v="9"/>
    <n v="63.1"/>
    <n v="22.633333333333336"/>
    <n v="10"/>
    <m/>
  </r>
  <r>
    <x v="20"/>
    <s v="PMS-300"/>
    <n v="2"/>
    <n v="2"/>
    <x v="1"/>
    <d v="2014-01-20T00:00:00"/>
    <n v="148"/>
    <n v="22"/>
    <s v="M. sinensis x M. sacchariflorus 2x"/>
    <m/>
    <s v="China"/>
    <s v="Zhejiang"/>
    <s v="Huzhou"/>
    <m/>
    <m/>
    <n v="30.874383333333334"/>
    <n v="120.14490000000001"/>
    <n v="10"/>
    <m/>
    <m/>
    <m/>
    <m/>
    <m/>
    <m/>
    <m/>
    <m/>
    <m/>
    <m/>
    <m/>
    <m/>
    <n v="181"/>
    <n v="0"/>
    <n v="97"/>
    <n v="58"/>
    <n v="10"/>
    <n v="93"/>
    <n v="56"/>
    <n v="12"/>
    <n v="111"/>
    <n v="49"/>
    <n v="7"/>
    <n v="100.33333333333333"/>
    <n v="54.333333333333336"/>
    <n v="9.6666666666666661"/>
    <m/>
  </r>
  <r>
    <x v="20"/>
    <s v="PMS-300"/>
    <n v="2"/>
    <n v="2"/>
    <x v="1"/>
    <d v="2014-01-20T00:00:00"/>
    <n v="149"/>
    <n v="23"/>
    <s v="M. sinensis x M. sacchariflorus 2x"/>
    <m/>
    <s v="China"/>
    <s v="Zhejiang"/>
    <s v="Huzhou"/>
    <m/>
    <m/>
    <n v="30.874383333333334"/>
    <n v="120.14490000000001"/>
    <n v="10"/>
    <m/>
    <m/>
    <m/>
    <m/>
    <m/>
    <m/>
    <m/>
    <m/>
    <m/>
    <m/>
    <m/>
    <m/>
    <n v="163"/>
    <n v="0"/>
    <n v="96"/>
    <n v="62.5"/>
    <n v="13"/>
    <n v="93"/>
    <n v="64"/>
    <n v="18"/>
    <n v="100"/>
    <n v="56"/>
    <n v="11"/>
    <n v="96.333333333333329"/>
    <n v="60.833333333333336"/>
    <n v="14"/>
    <m/>
  </r>
  <r>
    <x v="20"/>
    <s v="PMS-300"/>
    <n v="2"/>
    <n v="2"/>
    <x v="1"/>
    <d v="2014-01-20T00:00:00"/>
    <n v="150"/>
    <n v="24"/>
    <s v="M. sinensis x M. sacchariflorus 2x"/>
    <m/>
    <s v="China"/>
    <s v="Zhejiang"/>
    <s v="Huzhou"/>
    <m/>
    <m/>
    <n v="30.874383333333334"/>
    <n v="120.14490000000001"/>
    <n v="10"/>
    <m/>
    <m/>
    <m/>
    <m/>
    <m/>
    <m/>
    <m/>
    <m/>
    <m/>
    <m/>
    <m/>
    <m/>
    <n v="39"/>
    <n v="0"/>
    <n v="74"/>
    <n v="32"/>
    <n v="7"/>
    <n v="80"/>
    <n v="23"/>
    <n v="8"/>
    <n v="71"/>
    <n v="26"/>
    <n v="13"/>
    <n v="75"/>
    <n v="27"/>
    <n v="9.3333333333333339"/>
    <m/>
  </r>
  <r>
    <x v="20"/>
    <s v="PMS-300"/>
    <n v="2"/>
    <n v="1"/>
    <x v="2"/>
    <d v="2014-01-20T00:00:00"/>
    <n v="204"/>
    <n v="82"/>
    <s v="M. sinensis x M. sacchariflorus 2x"/>
    <m/>
    <s v="China"/>
    <s v="Zhejiang"/>
    <s v="Huzhou"/>
    <m/>
    <m/>
    <n v="30.874383333333334"/>
    <n v="120.14490000000001"/>
    <n v="10"/>
    <d v="2014-07-04T00:00:00"/>
    <d v="2014-07-11T00:00:00"/>
    <d v="2014-07-18T00:00:00"/>
    <d v="2014-08-08T00:00:00"/>
    <d v="2014-08-22T00:00:00"/>
    <d v="2014-09-05T00:00:00"/>
    <n v="165"/>
    <n v="172"/>
    <n v="179"/>
    <n v="200"/>
    <n v="214"/>
    <n v="228"/>
    <n v="128"/>
    <n v="23"/>
    <n v="231"/>
    <n v="142"/>
    <n v="15"/>
    <n v="225"/>
    <n v="143"/>
    <n v="15"/>
    <n v="224"/>
    <n v="139"/>
    <n v="14"/>
    <n v="226.66666666666666"/>
    <n v="141.33333333333334"/>
    <n v="14.666666666666666"/>
    <m/>
  </r>
  <r>
    <x v="20"/>
    <s v="PMS-300"/>
    <n v="2"/>
    <n v="1"/>
    <x v="2"/>
    <d v="2014-01-20T00:00:00"/>
    <n v="205"/>
    <n v="83"/>
    <s v="M. sinensis x M. sacchariflorus 2x"/>
    <m/>
    <s v="China"/>
    <s v="Zhejiang"/>
    <s v="Huzhou"/>
    <m/>
    <m/>
    <n v="30.874383333333334"/>
    <n v="120.14490000000001"/>
    <n v="10"/>
    <d v="2014-07-11T00:00:00"/>
    <d v="2014-07-18T00:00:00"/>
    <d v="2014-07-28T00:00:00"/>
    <d v="2014-08-29T00:00:00"/>
    <d v="2014-08-29T00:00:00"/>
    <d v="2014-09-05T00:00:00"/>
    <n v="172"/>
    <n v="179"/>
    <n v="189"/>
    <n v="221"/>
    <n v="221"/>
    <n v="228"/>
    <n v="54"/>
    <n v="13"/>
    <n v="195"/>
    <n v="156"/>
    <n v="14"/>
    <n v="176"/>
    <n v="144"/>
    <n v="11"/>
    <n v="188"/>
    <n v="155"/>
    <n v="12"/>
    <n v="186.33333333333334"/>
    <n v="151.66666666666666"/>
    <n v="12.333333333333334"/>
    <m/>
  </r>
  <r>
    <x v="20"/>
    <s v="PMS-300"/>
    <n v="2"/>
    <n v="1"/>
    <x v="2"/>
    <d v="2014-01-20T00:00:00"/>
    <n v="206"/>
    <n v="84"/>
    <s v="M. sinensis x M. sacchariflorus 2x"/>
    <m/>
    <s v="China"/>
    <s v="Zhejiang"/>
    <s v="Huzhou"/>
    <m/>
    <m/>
    <n v="30.874383333333334"/>
    <n v="120.14490000000001"/>
    <n v="10"/>
    <d v="2014-07-11T00:00:00"/>
    <d v="2014-08-11T00:00:00"/>
    <d v="2014-08-11T00:00:00"/>
    <d v="2014-08-22T00:00:00"/>
    <d v="2014-08-29T00:00:00"/>
    <d v="2014-09-05T00:00:00"/>
    <n v="172"/>
    <n v="203"/>
    <n v="203"/>
    <n v="214"/>
    <n v="221"/>
    <n v="228"/>
    <n v="72"/>
    <n v="10"/>
    <n v="197"/>
    <n v="139"/>
    <n v="14"/>
    <n v="182"/>
    <n v="141"/>
    <n v="11"/>
    <n v="207"/>
    <n v="159"/>
    <n v="18"/>
    <n v="195.33333333333334"/>
    <n v="146.33333333333334"/>
    <n v="14.333333333333334"/>
    <m/>
  </r>
  <r>
    <x v="21"/>
    <s v="PMS-306"/>
    <n v="3"/>
    <n v="2"/>
    <x v="0"/>
    <d v="2015-06-15T00:00:00"/>
    <n v="264"/>
    <n v="25"/>
    <s v="M. sinensis"/>
    <m/>
    <s v="China"/>
    <s v="Zhejiang"/>
    <s v="Fuyang"/>
    <m/>
    <m/>
    <n v="29.891766666666665"/>
    <n v="119.84171666666667"/>
    <n v="20"/>
    <m/>
    <m/>
    <m/>
    <m/>
    <m/>
    <m/>
    <m/>
    <m/>
    <m/>
    <m/>
    <m/>
    <m/>
    <n v="129"/>
    <n v="0"/>
    <n v="98.7"/>
    <n v="23"/>
    <n v="11"/>
    <n v="84"/>
    <n v="21.4"/>
    <n v="8"/>
    <n v="69.5"/>
    <n v="18.2"/>
    <n v="12"/>
    <n v="84.066666666666663"/>
    <n v="20.866666666666664"/>
    <n v="10.333333333333334"/>
    <m/>
  </r>
  <r>
    <x v="21"/>
    <s v="PMS-306"/>
    <n v="3"/>
    <n v="2"/>
    <x v="0"/>
    <d v="2015-06-15T00:00:00"/>
    <n v="265"/>
    <n v="26"/>
    <s v="M. sinensis"/>
    <m/>
    <s v="China"/>
    <s v="Zhejiang"/>
    <s v="Fuyang"/>
    <m/>
    <m/>
    <n v="29.891766666666665"/>
    <n v="119.84171666666667"/>
    <n v="20"/>
    <m/>
    <m/>
    <m/>
    <m/>
    <m/>
    <m/>
    <m/>
    <m/>
    <m/>
    <m/>
    <m/>
    <m/>
    <n v="137"/>
    <n v="0"/>
    <n v="65.099999999999994"/>
    <n v="15.6"/>
    <n v="8"/>
    <n v="77"/>
    <n v="15.1"/>
    <n v="10"/>
    <n v="62.4"/>
    <n v="15.6"/>
    <n v="7"/>
    <n v="68.166666666666671"/>
    <n v="15.433333333333332"/>
    <n v="8.3333333333333339"/>
    <m/>
  </r>
  <r>
    <x v="21"/>
    <s v="PMS-306"/>
    <n v="3"/>
    <n v="2"/>
    <x v="0"/>
    <d v="2015-06-15T00:00:00"/>
    <n v="266"/>
    <n v="27"/>
    <s v="M. sinensis"/>
    <m/>
    <s v="China"/>
    <s v="Zhejiang"/>
    <s v="Fuyang"/>
    <m/>
    <m/>
    <n v="29.891766666666665"/>
    <n v="119.84171666666667"/>
    <n v="20"/>
    <m/>
    <m/>
    <m/>
    <m/>
    <m/>
    <m/>
    <m/>
    <m/>
    <m/>
    <m/>
    <m/>
    <m/>
    <n v="94"/>
    <n v="0"/>
    <n v="70"/>
    <n v="17"/>
    <n v="10"/>
    <n v="73.8"/>
    <n v="17"/>
    <n v="8"/>
    <n v="56"/>
    <n v="13"/>
    <n v="8"/>
    <n v="66.600000000000009"/>
    <n v="15.666666666666666"/>
    <n v="8.6666666666666661"/>
    <m/>
  </r>
  <r>
    <x v="21"/>
    <s v="PMS-306"/>
    <n v="2"/>
    <n v="2"/>
    <x v="1"/>
    <d v="2014-01-20T00:00:00"/>
    <n v="151"/>
    <n v="25"/>
    <s v="M. sinensis"/>
    <m/>
    <s v="China"/>
    <s v="Zhejiang"/>
    <s v="Fuyang"/>
    <m/>
    <m/>
    <n v="29.891766666666665"/>
    <n v="119.84171666666667"/>
    <n v="20"/>
    <d v="2014-03-21T00:00:00"/>
    <d v="2014-03-24T00:00:00"/>
    <d v="2014-04-04T00:00:00"/>
    <d v="2014-04-07T00:00:00"/>
    <d v="2014-07-04T00:00:00"/>
    <d v="2014-07-18T00:00:00"/>
    <n v="60"/>
    <n v="63"/>
    <n v="74"/>
    <n v="77"/>
    <n v="165"/>
    <n v="179"/>
    <n v="101"/>
    <n v="6"/>
    <n v="239"/>
    <n v="142.5"/>
    <n v="9"/>
    <n v="161"/>
    <n v="84"/>
    <n v="15"/>
    <n v="151"/>
    <n v="110"/>
    <n v="10"/>
    <n v="183.66666666666666"/>
    <n v="112.16666666666667"/>
    <n v="11.333333333333334"/>
    <m/>
  </r>
  <r>
    <x v="21"/>
    <s v="PMS-306"/>
    <n v="2"/>
    <n v="2"/>
    <x v="1"/>
    <d v="2014-01-20T00:00:00"/>
    <n v="152"/>
    <n v="26"/>
    <s v="M. sinensis"/>
    <m/>
    <s v="China"/>
    <s v="Zhejiang"/>
    <s v="Fuyang"/>
    <m/>
    <m/>
    <n v="29.891766666666665"/>
    <n v="119.84171666666667"/>
    <n v="20"/>
    <d v="2014-04-04T00:00:00"/>
    <d v="2014-04-11T00:00:00"/>
    <d v="2014-04-18T00:00:00"/>
    <d v="2014-04-21T00:00:00"/>
    <d v="2014-07-04T00:00:00"/>
    <d v="2014-07-18T00:00:00"/>
    <n v="74"/>
    <n v="81"/>
    <n v="88"/>
    <n v="91"/>
    <n v="165"/>
    <n v="179"/>
    <n v="71"/>
    <n v="5"/>
    <n v="177"/>
    <n v="129"/>
    <n v="11"/>
    <n v="161"/>
    <n v="130"/>
    <n v="11"/>
    <n v="147"/>
    <n v="118"/>
    <n v="11"/>
    <n v="161.66666666666666"/>
    <n v="125.66666666666667"/>
    <n v="11"/>
    <m/>
  </r>
  <r>
    <x v="21"/>
    <s v="PMS-306"/>
    <n v="2"/>
    <n v="2"/>
    <x v="1"/>
    <d v="2014-01-20T00:00:00"/>
    <n v="153"/>
    <n v="27"/>
    <s v="M. sinensis"/>
    <m/>
    <s v="China"/>
    <s v="Zhejiang"/>
    <s v="Fuyang"/>
    <m/>
    <m/>
    <n v="29.891766666666665"/>
    <n v="119.84171666666667"/>
    <n v="20"/>
    <d v="2014-03-24T00:00:00"/>
    <d v="2014-04-07T00:00:00"/>
    <d v="2014-04-14T00:00:00"/>
    <d v="2014-04-14T00:00:00"/>
    <m/>
    <m/>
    <n v="63"/>
    <n v="77"/>
    <n v="84"/>
    <n v="84"/>
    <m/>
    <m/>
    <n v="88"/>
    <n v="4"/>
    <n v="149"/>
    <n v="37.5"/>
    <n v="7"/>
    <n v="128"/>
    <n v="34"/>
    <n v="9"/>
    <n v="125"/>
    <n v="45.5"/>
    <n v="9"/>
    <n v="134"/>
    <n v="39"/>
    <n v="8.3333333333333339"/>
    <m/>
  </r>
  <r>
    <x v="21"/>
    <s v="PMS-306"/>
    <n v="2"/>
    <n v="1"/>
    <x v="2"/>
    <d v="2014-01-20T00:00:00"/>
    <n v="207"/>
    <n v="85"/>
    <s v="M. sinensis"/>
    <m/>
    <s v="China"/>
    <s v="Zhejiang"/>
    <s v="Fuyang"/>
    <m/>
    <m/>
    <n v="29.891766666666665"/>
    <n v="119.84171666666667"/>
    <n v="20"/>
    <d v="2014-05-27T00:00:00"/>
    <d v="2014-06-27T00:00:00"/>
    <d v="2014-07-11T00:00:00"/>
    <d v="2014-07-18T00:00:00"/>
    <d v="2014-07-28T00:00:00"/>
    <d v="2014-08-08T00:00:00"/>
    <n v="127"/>
    <n v="158"/>
    <n v="172"/>
    <n v="179"/>
    <n v="189"/>
    <n v="200"/>
    <n v="51"/>
    <n v="25"/>
    <n v="250"/>
    <n v="153"/>
    <n v="10"/>
    <n v="252"/>
    <n v="185"/>
    <n v="10"/>
    <n v="268"/>
    <n v="170"/>
    <n v="10"/>
    <n v="256.66666666666669"/>
    <n v="169.33333333333334"/>
    <n v="10"/>
    <m/>
  </r>
  <r>
    <x v="21"/>
    <s v="PMS-306"/>
    <n v="2"/>
    <n v="1"/>
    <x v="2"/>
    <d v="2014-01-20T00:00:00"/>
    <n v="208"/>
    <n v="86"/>
    <s v="M. sinensis"/>
    <m/>
    <s v="China"/>
    <s v="Zhejiang"/>
    <s v="Fuyang"/>
    <m/>
    <m/>
    <n v="29.891766666666665"/>
    <n v="119.84171666666667"/>
    <n v="20"/>
    <d v="2014-05-27T00:00:00"/>
    <d v="2014-07-11T00:00:00"/>
    <d v="2014-07-14T00:00:00"/>
    <d v="2014-07-18T00:00:00"/>
    <d v="2014-07-28T00:00:00"/>
    <d v="2014-08-08T00:00:00"/>
    <n v="127"/>
    <n v="172"/>
    <n v="175"/>
    <n v="179"/>
    <n v="189"/>
    <n v="200"/>
    <n v="58"/>
    <n v="19"/>
    <n v="227"/>
    <n v="131"/>
    <n v="10"/>
    <n v="221"/>
    <n v="124"/>
    <n v="8"/>
    <n v="223"/>
    <n v="156"/>
    <n v="9"/>
    <n v="223.66666666666666"/>
    <n v="137"/>
    <n v="9"/>
    <m/>
  </r>
  <r>
    <x v="21"/>
    <s v="PMS-306"/>
    <n v="2"/>
    <n v="1"/>
    <x v="2"/>
    <d v="2014-01-20T00:00:00"/>
    <n v="209"/>
    <n v="87"/>
    <s v="M. sinensis"/>
    <m/>
    <s v="China"/>
    <s v="Zhejiang"/>
    <s v="Fuyang"/>
    <m/>
    <m/>
    <n v="29.891766666666665"/>
    <n v="119.84171666666667"/>
    <n v="20"/>
    <d v="2014-05-27T00:00:00"/>
    <d v="2014-06-27T00:00:00"/>
    <d v="2014-06-27T00:00:00"/>
    <d v="2014-07-01T00:00:00"/>
    <d v="2014-07-28T00:00:00"/>
    <d v="2014-08-08T00:00:00"/>
    <n v="127"/>
    <n v="158"/>
    <n v="158"/>
    <n v="162"/>
    <n v="189"/>
    <n v="200"/>
    <n v="78"/>
    <n v="30"/>
    <n v="250"/>
    <n v="144"/>
    <n v="12"/>
    <n v="239"/>
    <n v="174"/>
    <n v="12"/>
    <n v="242"/>
    <n v="180"/>
    <n v="12"/>
    <n v="243.66666666666666"/>
    <n v="166"/>
    <n v="12"/>
    <m/>
  </r>
  <r>
    <x v="22"/>
    <s v="PMS-314"/>
    <n v="3"/>
    <n v="2"/>
    <x v="0"/>
    <d v="2015-06-15T00:00:00"/>
    <n v="267"/>
    <n v="28"/>
    <s v="M. sinensis"/>
    <m/>
    <s v="China"/>
    <s v="Fujian"/>
    <s v="Ningde"/>
    <m/>
    <m/>
    <n v="26.527933333333333"/>
    <n v="119.63243333333334"/>
    <n v="279"/>
    <d v="2015-08-10T00:00:00"/>
    <m/>
    <m/>
    <m/>
    <m/>
    <m/>
    <n v="56"/>
    <m/>
    <m/>
    <m/>
    <m/>
    <m/>
    <n v="95"/>
    <n v="2"/>
    <n v="100.1"/>
    <n v="39.200000000000003"/>
    <n v="12"/>
    <n v="62.2"/>
    <n v="52"/>
    <n v="12"/>
    <n v="55.5"/>
    <n v="43"/>
    <n v="11"/>
    <n v="72.600000000000009"/>
    <n v="44.733333333333327"/>
    <n v="11.666666666666666"/>
    <m/>
  </r>
  <r>
    <x v="22"/>
    <s v="PMS-314"/>
    <n v="3"/>
    <n v="2"/>
    <x v="0"/>
    <d v="2015-06-15T00:00:00"/>
    <n v="268"/>
    <n v="29"/>
    <s v="M. sinensis"/>
    <m/>
    <s v="China"/>
    <s v="Fujian"/>
    <s v="Ningde"/>
    <m/>
    <m/>
    <n v="26.527933333333333"/>
    <n v="119.63243333333334"/>
    <n v="279"/>
    <d v="2015-08-03T00:00:00"/>
    <m/>
    <m/>
    <m/>
    <m/>
    <m/>
    <n v="49"/>
    <m/>
    <m/>
    <m/>
    <m/>
    <m/>
    <n v="129"/>
    <n v="1"/>
    <n v="56.1"/>
    <n v="47"/>
    <n v="8"/>
    <n v="75.5"/>
    <n v="19.5"/>
    <n v="11"/>
    <n v="64.400000000000006"/>
    <n v="17.600000000000001"/>
    <n v="11"/>
    <n v="65.333333333333329"/>
    <n v="28.033333333333331"/>
    <n v="10"/>
    <m/>
  </r>
  <r>
    <x v="22"/>
    <s v="PMS-314"/>
    <n v="3"/>
    <n v="2"/>
    <x v="0"/>
    <d v="2015-06-15T00:00:00"/>
    <n v="269"/>
    <n v="30"/>
    <s v="M. sinensis"/>
    <m/>
    <s v="China"/>
    <s v="Fujian"/>
    <s v="Ningde"/>
    <m/>
    <m/>
    <n v="26.527933333333333"/>
    <n v="119.63243333333334"/>
    <n v="279"/>
    <d v="2015-08-20T00:00:00"/>
    <m/>
    <m/>
    <m/>
    <m/>
    <m/>
    <n v="66"/>
    <m/>
    <m/>
    <m/>
    <m/>
    <m/>
    <n v="83"/>
    <n v="1"/>
    <n v="69.2"/>
    <n v="38.799999999999997"/>
    <n v="12"/>
    <n v="97.5"/>
    <n v="38"/>
    <n v="12"/>
    <n v="85"/>
    <n v="34.799999999999997"/>
    <n v="14"/>
    <n v="83.899999999999991"/>
    <n v="37.199999999999996"/>
    <n v="12.666666666666666"/>
    <m/>
  </r>
  <r>
    <x v="22"/>
    <s v="PMS-314"/>
    <n v="2"/>
    <n v="2"/>
    <x v="1"/>
    <d v="2014-01-20T00:00:00"/>
    <n v="154"/>
    <n v="28"/>
    <s v="M. sinensis"/>
    <m/>
    <s v="China"/>
    <s v="Fujian"/>
    <s v="Ningde"/>
    <m/>
    <m/>
    <n v="26.527933333333333"/>
    <n v="119.63243333333334"/>
    <n v="279"/>
    <m/>
    <m/>
    <m/>
    <m/>
    <m/>
    <m/>
    <m/>
    <m/>
    <m/>
    <m/>
    <m/>
    <m/>
    <n v="54"/>
    <n v="0"/>
    <n v="118"/>
    <n v="26"/>
    <n v="5"/>
    <n v="106"/>
    <n v="16.5"/>
    <n v="3"/>
    <n v="105"/>
    <n v="60"/>
    <n v="18"/>
    <n v="109.66666666666667"/>
    <n v="34.166666666666664"/>
    <n v="8.6666666666666661"/>
    <m/>
  </r>
  <r>
    <x v="22"/>
    <s v="PMS-314"/>
    <n v="2"/>
    <n v="2"/>
    <x v="1"/>
    <d v="2014-01-20T00:00:00"/>
    <n v="155"/>
    <n v="29"/>
    <s v="M. sinensis"/>
    <m/>
    <s v="China"/>
    <s v="Fujian"/>
    <s v="Ningde"/>
    <m/>
    <m/>
    <n v="26.527933333333333"/>
    <n v="119.63243333333334"/>
    <n v="279"/>
    <m/>
    <m/>
    <m/>
    <m/>
    <m/>
    <m/>
    <m/>
    <m/>
    <m/>
    <m/>
    <m/>
    <m/>
    <n v="61"/>
    <n v="0"/>
    <n v="101"/>
    <n v="15"/>
    <n v="4"/>
    <n v="92"/>
    <n v="18"/>
    <n v="6"/>
    <n v="101"/>
    <n v="19"/>
    <n v="3"/>
    <n v="98"/>
    <n v="17.333333333333332"/>
    <n v="4.333333333333333"/>
    <m/>
  </r>
  <r>
    <x v="22"/>
    <s v="PMS-314"/>
    <n v="2"/>
    <n v="2"/>
    <x v="1"/>
    <d v="2014-01-20T00:00:00"/>
    <n v="156"/>
    <n v="30"/>
    <s v="M. sinensis"/>
    <m/>
    <s v="China"/>
    <s v="Fujian"/>
    <s v="Ningde"/>
    <m/>
    <m/>
    <n v="26.527933333333333"/>
    <n v="119.63243333333334"/>
    <n v="279"/>
    <m/>
    <m/>
    <m/>
    <m/>
    <m/>
    <m/>
    <m/>
    <m/>
    <m/>
    <m/>
    <m/>
    <m/>
    <n v="70"/>
    <n v="0"/>
    <n v="100"/>
    <n v="15"/>
    <n v="5"/>
    <n v="108"/>
    <n v="19"/>
    <n v="5"/>
    <n v="109"/>
    <n v="33"/>
    <n v="8"/>
    <n v="105.66666666666667"/>
    <n v="22.333333333333332"/>
    <n v="6"/>
    <m/>
  </r>
  <r>
    <x v="22"/>
    <s v="PMS-314"/>
    <n v="2"/>
    <n v="1"/>
    <x v="2"/>
    <d v="2014-01-20T00:00:00"/>
    <n v="210"/>
    <n v="88"/>
    <s v="M. sinensis"/>
    <m/>
    <s v="China"/>
    <s v="Fujian"/>
    <s v="Ningde"/>
    <m/>
    <m/>
    <n v="26.527933333333333"/>
    <n v="119.63243333333334"/>
    <n v="279"/>
    <d v="2014-05-23T00:00:00"/>
    <d v="2014-06-13T00:00:00"/>
    <d v="2014-06-27T00:00:00"/>
    <d v="2014-07-04T00:00:00"/>
    <d v="2014-07-18T00:00:00"/>
    <d v="2014-07-18T00:00:00"/>
    <n v="123"/>
    <n v="144"/>
    <n v="158"/>
    <n v="165"/>
    <n v="179"/>
    <n v="179"/>
    <n v="47"/>
    <n v="24"/>
    <n v="285"/>
    <n v="198"/>
    <n v="12"/>
    <n v="293"/>
    <n v="193"/>
    <n v="12"/>
    <n v="286"/>
    <n v="172"/>
    <n v="12"/>
    <n v="288"/>
    <n v="187.66666666666666"/>
    <n v="12"/>
    <m/>
  </r>
  <r>
    <x v="22"/>
    <s v="PMS-314"/>
    <n v="2"/>
    <n v="1"/>
    <x v="2"/>
    <d v="2014-01-20T00:00:00"/>
    <n v="211"/>
    <n v="89"/>
    <s v="M. sinensis"/>
    <m/>
    <s v="China"/>
    <s v="Fujian"/>
    <s v="Ningde"/>
    <m/>
    <m/>
    <n v="26.527933333333333"/>
    <n v="119.63243333333334"/>
    <n v="279"/>
    <d v="2014-05-27T00:00:00"/>
    <d v="2014-06-13T00:00:00"/>
    <d v="2014-06-27T00:00:00"/>
    <d v="2014-07-01T00:00:00"/>
    <d v="2014-07-01T00:00:00"/>
    <d v="2014-07-18T00:00:00"/>
    <n v="127"/>
    <n v="144"/>
    <n v="158"/>
    <n v="162"/>
    <n v="162"/>
    <n v="179"/>
    <n v="44"/>
    <n v="20"/>
    <n v="290"/>
    <n v="164"/>
    <n v="12"/>
    <n v="272"/>
    <n v="163"/>
    <n v="11"/>
    <n v="276"/>
    <n v="179"/>
    <n v="12"/>
    <n v="279.33333333333331"/>
    <n v="168.66666666666666"/>
    <n v="11.666666666666666"/>
    <m/>
  </r>
  <r>
    <x v="22"/>
    <s v="PMS-314"/>
    <n v="2"/>
    <n v="1"/>
    <x v="2"/>
    <d v="2014-01-20T00:00:00"/>
    <n v="212"/>
    <n v="90"/>
    <s v="M. sinensis"/>
    <m/>
    <s v="China"/>
    <s v="Fujian"/>
    <s v="Ningde"/>
    <m/>
    <m/>
    <n v="26.527933333333333"/>
    <n v="119.63243333333334"/>
    <n v="279"/>
    <d v="2014-05-27T00:00:00"/>
    <d v="2014-06-13T00:00:00"/>
    <d v="2014-07-01T00:00:00"/>
    <d v="2014-07-11T00:00:00"/>
    <d v="2014-07-18T00:00:00"/>
    <d v="2014-07-18T00:00:00"/>
    <n v="127"/>
    <n v="144"/>
    <n v="162"/>
    <n v="172"/>
    <n v="179"/>
    <n v="179"/>
    <n v="19"/>
    <n v="15"/>
    <n v="218"/>
    <n v="153"/>
    <n v="11"/>
    <n v="175"/>
    <n v="118"/>
    <n v="8"/>
    <n v="216"/>
    <n v="141"/>
    <n v="9"/>
    <n v="203"/>
    <n v="137.33333333333334"/>
    <n v="9.3333333333333339"/>
    <m/>
  </r>
  <r>
    <x v="23"/>
    <s v="PMS-347"/>
    <n v="3"/>
    <n v="2"/>
    <x v="0"/>
    <d v="2015-06-15T00:00:00"/>
    <n v="270"/>
    <n v="31"/>
    <s v="M. sinensis"/>
    <m/>
    <s v="China"/>
    <s v="Guangdong"/>
    <s v="Xingning"/>
    <m/>
    <m/>
    <n v="24.167983333333332"/>
    <n v="115.88386666666666"/>
    <n v="286"/>
    <d v="2015-08-10T00:00:00"/>
    <d v="2015-08-10T00:00:00"/>
    <d v="2015-08-24T00:00:00"/>
    <d v="2015-08-31T00:00:00"/>
    <d v="2015-09-14T00:00:00"/>
    <d v="2015-09-14T00:00:00"/>
    <n v="56"/>
    <n v="56"/>
    <n v="70"/>
    <n v="77"/>
    <n v="91"/>
    <n v="91"/>
    <n v="120"/>
    <n v="8"/>
    <n v="136.6"/>
    <n v="84.1"/>
    <n v="9"/>
    <n v="136"/>
    <n v="87.4"/>
    <n v="8"/>
    <n v="148.5"/>
    <n v="104.4"/>
    <n v="10"/>
    <n v="140.36666666666667"/>
    <n v="91.966666666666654"/>
    <n v="9"/>
    <m/>
  </r>
  <r>
    <x v="23"/>
    <s v="PMS-347"/>
    <n v="3"/>
    <n v="2"/>
    <x v="0"/>
    <d v="2015-06-15T00:00:00"/>
    <n v="271"/>
    <n v="32"/>
    <s v="M. sinensis"/>
    <m/>
    <s v="China"/>
    <s v="Guangdong"/>
    <s v="Xingning"/>
    <m/>
    <m/>
    <n v="24.167983333333332"/>
    <n v="115.88386666666666"/>
    <n v="286"/>
    <d v="2015-08-17T00:00:00"/>
    <d v="2015-08-24T00:00:00"/>
    <d v="2015-09-08T00:00:00"/>
    <d v="2015-09-08T00:00:00"/>
    <d v="2015-09-21T00:00:00"/>
    <d v="2015-09-21T00:00:00"/>
    <n v="63"/>
    <n v="70"/>
    <n v="85"/>
    <n v="85"/>
    <n v="98"/>
    <n v="98"/>
    <n v="107"/>
    <n v="4"/>
    <n v="135.5"/>
    <n v="80.3"/>
    <n v="9"/>
    <n v="138.19999999999999"/>
    <n v="88"/>
    <n v="9"/>
    <n v="149.5"/>
    <n v="100.7"/>
    <n v="9"/>
    <n v="141.06666666666666"/>
    <n v="89.666666666666671"/>
    <n v="9"/>
    <m/>
  </r>
  <r>
    <x v="23"/>
    <s v="PMS-347"/>
    <n v="3"/>
    <n v="2"/>
    <x v="0"/>
    <d v="2015-06-15T00:00:00"/>
    <n v="272"/>
    <n v="33"/>
    <s v="M. sinensis"/>
    <m/>
    <s v="China"/>
    <s v="Guangdong"/>
    <s v="Xingning"/>
    <m/>
    <m/>
    <n v="24.167983333333332"/>
    <n v="115.88386666666666"/>
    <n v="286"/>
    <m/>
    <m/>
    <m/>
    <m/>
    <m/>
    <m/>
    <m/>
    <m/>
    <m/>
    <m/>
    <m/>
    <m/>
    <n v="147"/>
    <n v="0"/>
    <n v="92.1"/>
    <n v="35"/>
    <n v="10"/>
    <n v="87.7"/>
    <n v="29.2"/>
    <n v="7"/>
    <n v="85.2"/>
    <n v="32.799999999999997"/>
    <n v="8"/>
    <n v="88.333333333333329"/>
    <n v="32.333333333333336"/>
    <n v="8.3333333333333339"/>
    <m/>
  </r>
  <r>
    <x v="23"/>
    <s v="PMS-347"/>
    <n v="2"/>
    <n v="2"/>
    <x v="1"/>
    <d v="2014-01-20T00:00:00"/>
    <n v="157"/>
    <n v="31"/>
    <s v="M. sinensis"/>
    <m/>
    <s v="China"/>
    <s v="Guangdong"/>
    <s v="Xingning"/>
    <m/>
    <m/>
    <n v="24.167983333333332"/>
    <n v="115.88386666666666"/>
    <n v="286"/>
    <d v="2014-03-21T00:00:00"/>
    <d v="2014-03-24T00:00:00"/>
    <d v="2014-04-18T00:00:00"/>
    <d v="2014-04-21T00:00:00"/>
    <d v="2014-04-29T00:00:00"/>
    <d v="2014-04-29T00:00:00"/>
    <n v="60"/>
    <n v="63"/>
    <n v="88"/>
    <n v="91"/>
    <n v="99"/>
    <n v="99"/>
    <n v="141"/>
    <n v="32"/>
    <n v="237"/>
    <n v="177"/>
    <n v="15"/>
    <n v="214"/>
    <n v="159"/>
    <n v="17"/>
    <n v="213"/>
    <n v="155"/>
    <n v="14"/>
    <n v="221.33333333333334"/>
    <n v="163.66666666666666"/>
    <n v="15.333333333333334"/>
    <m/>
  </r>
  <r>
    <x v="23"/>
    <s v="PMS-347"/>
    <n v="2"/>
    <n v="2"/>
    <x v="1"/>
    <d v="2014-01-20T00:00:00"/>
    <n v="158"/>
    <n v="32"/>
    <s v="M. sinensis"/>
    <m/>
    <s v="China"/>
    <s v="Guangdong"/>
    <s v="Xingning"/>
    <m/>
    <m/>
    <n v="24.167983333333332"/>
    <n v="115.88386666666666"/>
    <n v="286"/>
    <d v="2014-03-24T00:00:00"/>
    <d v="2014-03-31T00:00:00"/>
    <d v="2014-04-18T00:00:00"/>
    <d v="2014-04-21T00:00:00"/>
    <d v="2014-04-29T00:00:00"/>
    <d v="2014-05-06T00:00:00"/>
    <n v="63"/>
    <n v="70"/>
    <n v="88"/>
    <n v="91"/>
    <n v="99"/>
    <n v="106"/>
    <n v="147"/>
    <n v="53"/>
    <n v="260"/>
    <n v="184"/>
    <n v="14"/>
    <n v="260"/>
    <n v="188"/>
    <n v="16"/>
    <n v="263"/>
    <n v="179"/>
    <n v="15"/>
    <n v="261"/>
    <n v="183.66666666666666"/>
    <n v="15"/>
    <m/>
  </r>
  <r>
    <x v="23"/>
    <s v="PMS-347"/>
    <n v="2"/>
    <n v="2"/>
    <x v="1"/>
    <d v="2014-01-20T00:00:00"/>
    <n v="159"/>
    <n v="33"/>
    <s v="M. sinensis"/>
    <m/>
    <s v="China"/>
    <s v="Guangdong"/>
    <s v="Xingning"/>
    <m/>
    <m/>
    <n v="24.167983333333332"/>
    <n v="115.88386666666666"/>
    <n v="286"/>
    <d v="2014-03-24T00:00:00"/>
    <d v="2014-03-24T00:00:00"/>
    <d v="2014-04-18T00:00:00"/>
    <d v="2014-04-21T00:00:00"/>
    <d v="2014-04-29T00:00:00"/>
    <d v="2014-05-06T00:00:00"/>
    <n v="63"/>
    <n v="63"/>
    <n v="88"/>
    <n v="91"/>
    <n v="99"/>
    <n v="106"/>
    <n v="52"/>
    <n v="4"/>
    <n v="134"/>
    <n v="111"/>
    <n v="13"/>
    <n v="160"/>
    <n v="96"/>
    <n v="12"/>
    <n v="158"/>
    <n v="114"/>
    <n v="11"/>
    <n v="150.66666666666666"/>
    <n v="107"/>
    <n v="12"/>
    <m/>
  </r>
  <r>
    <x v="23"/>
    <s v="PMS-347"/>
    <n v="2"/>
    <n v="1"/>
    <x v="2"/>
    <d v="2014-01-20T00:00:00"/>
    <n v="213"/>
    <n v="91"/>
    <s v="M. sinensis"/>
    <m/>
    <s v="China"/>
    <s v="Guangdong"/>
    <s v="Xingning"/>
    <m/>
    <m/>
    <n v="24.167983333333332"/>
    <n v="115.88386666666666"/>
    <n v="286"/>
    <d v="2014-09-05T00:00:00"/>
    <d v="2014-09-19T00:00:00"/>
    <d v="2014-09-19T00:00:00"/>
    <d v="2014-09-26T00:00:00"/>
    <m/>
    <m/>
    <n v="228"/>
    <n v="242"/>
    <n v="242"/>
    <n v="249"/>
    <m/>
    <m/>
    <n v="71"/>
    <n v="17"/>
    <n v="282"/>
    <n v="186"/>
    <n v="12"/>
    <n v="252"/>
    <n v="175"/>
    <n v="16"/>
    <n v="262"/>
    <n v="168"/>
    <n v="19"/>
    <n v="265.33333333333331"/>
    <n v="176.33333333333334"/>
    <n v="15.666666666666666"/>
    <m/>
  </r>
  <r>
    <x v="23"/>
    <s v="PMS-347"/>
    <n v="2"/>
    <n v="1"/>
    <x v="2"/>
    <d v="2014-01-20T00:00:00"/>
    <n v="214"/>
    <n v="92"/>
    <s v="M. sinensis"/>
    <m/>
    <s v="China"/>
    <s v="Guangdong"/>
    <s v="Xingning"/>
    <m/>
    <m/>
    <n v="24.167983333333332"/>
    <n v="115.88386666666666"/>
    <n v="286"/>
    <d v="2014-08-29T00:00:00"/>
    <d v="2014-09-12T00:00:00"/>
    <d v="2014-09-12T00:00:00"/>
    <d v="2014-09-19T00:00:00"/>
    <m/>
    <m/>
    <n v="221"/>
    <n v="235"/>
    <n v="235"/>
    <n v="242"/>
    <m/>
    <m/>
    <n v="82"/>
    <n v="25"/>
    <n v="267"/>
    <n v="185"/>
    <n v="14"/>
    <n v="330"/>
    <n v="231"/>
    <n v="12"/>
    <n v="275"/>
    <n v="186"/>
    <n v="14"/>
    <n v="290.66666666666669"/>
    <n v="200.66666666666666"/>
    <n v="13.333333333333334"/>
    <m/>
  </r>
  <r>
    <x v="23"/>
    <s v="PMS-347"/>
    <n v="2"/>
    <n v="1"/>
    <x v="2"/>
    <d v="2014-01-20T00:00:00"/>
    <n v="215"/>
    <n v="93"/>
    <s v="M. sinensis"/>
    <m/>
    <s v="China"/>
    <s v="Guangdong"/>
    <s v="Xingning"/>
    <m/>
    <m/>
    <n v="24.167983333333332"/>
    <n v="115.88386666666666"/>
    <n v="286"/>
    <d v="2014-09-05T00:00:00"/>
    <d v="2014-09-19T00:00:00"/>
    <d v="2014-09-19T00:00:00"/>
    <d v="2014-09-26T00:00:00"/>
    <m/>
    <m/>
    <n v="228"/>
    <n v="242"/>
    <n v="242"/>
    <n v="249"/>
    <m/>
    <m/>
    <n v="60"/>
    <n v="22"/>
    <n v="273"/>
    <n v="213"/>
    <n v="17"/>
    <n v="275"/>
    <n v="188"/>
    <n v="16"/>
    <n v="281"/>
    <n v="215"/>
    <n v="12"/>
    <n v="276.33333333333331"/>
    <n v="205.33333333333334"/>
    <n v="15"/>
    <m/>
  </r>
  <r>
    <x v="24"/>
    <s v="PMS-359"/>
    <n v="3"/>
    <n v="2"/>
    <x v="0"/>
    <d v="2015-06-15T00:00:00"/>
    <n v="273"/>
    <n v="34"/>
    <s v="M. sinensis"/>
    <m/>
    <s v="China"/>
    <s v="Guangdong"/>
    <s v="Yunfu"/>
    <m/>
    <m/>
    <n v="22.913366666666668"/>
    <n v="112.33696666666667"/>
    <n v="20"/>
    <d v="2015-08-17T00:00:00"/>
    <m/>
    <m/>
    <m/>
    <m/>
    <m/>
    <m/>
    <m/>
    <m/>
    <m/>
    <m/>
    <m/>
    <n v="101"/>
    <s v="≥1"/>
    <n v="168.5"/>
    <n v="95.6"/>
    <n v="10"/>
    <n v="157.4"/>
    <n v="91.3"/>
    <n v="11"/>
    <n v="138.5"/>
    <n v="69.5"/>
    <n v="9"/>
    <n v="154.79999999999998"/>
    <n v="85.466666666666654"/>
    <n v="10"/>
    <m/>
  </r>
  <r>
    <x v="24"/>
    <s v="PMS-359"/>
    <n v="3"/>
    <n v="2"/>
    <x v="0"/>
    <d v="2015-06-15T00:00:00"/>
    <n v="274"/>
    <n v="35"/>
    <s v="M. sinensis"/>
    <m/>
    <s v="China"/>
    <s v="Guangdong"/>
    <s v="Yunfu"/>
    <m/>
    <m/>
    <n v="22.913366666666668"/>
    <n v="112.33696666666667"/>
    <n v="20"/>
    <d v="2015-07-27T00:00:00"/>
    <d v="2015-08-03T00:00:00"/>
    <d v="2015-08-10T00:00:00"/>
    <d v="2015-08-17T00:00:00"/>
    <d v="2015-08-31T00:00:00"/>
    <m/>
    <n v="42"/>
    <n v="49"/>
    <n v="56"/>
    <n v="63"/>
    <n v="77"/>
    <m/>
    <n v="102"/>
    <n v="1"/>
    <n v="165.1"/>
    <n v="83"/>
    <n v="7"/>
    <n v="165.8"/>
    <n v="90.2"/>
    <n v="8"/>
    <n v="163.5"/>
    <n v="90.7"/>
    <n v="8"/>
    <n v="164.79999999999998"/>
    <n v="87.966666666666654"/>
    <n v="7.666666666666667"/>
    <m/>
  </r>
  <r>
    <x v="24"/>
    <s v="PMS-359"/>
    <n v="3"/>
    <n v="2"/>
    <x v="0"/>
    <d v="2015-06-15T00:00:00"/>
    <n v="275"/>
    <n v="36"/>
    <s v="M. sinensis"/>
    <m/>
    <s v="China"/>
    <s v="Guangdong"/>
    <s v="Yunfu"/>
    <m/>
    <m/>
    <n v="22.913366666666668"/>
    <n v="112.33696666666667"/>
    <n v="20"/>
    <d v="2015-07-27T00:00:00"/>
    <d v="2015-08-10T00:00:00"/>
    <d v="2015-08-10T00:00:00"/>
    <d v="2015-08-17T00:00:00"/>
    <d v="2015-08-17T00:00:00"/>
    <d v="2015-09-14T00:00:00"/>
    <n v="42"/>
    <n v="56"/>
    <n v="56"/>
    <n v="63"/>
    <n v="63"/>
    <n v="91"/>
    <n v="125"/>
    <n v="4"/>
    <n v="153.19999999999999"/>
    <n v="84.9"/>
    <n v="10"/>
    <n v="133.19999999999999"/>
    <n v="77"/>
    <n v="12"/>
    <n v="133"/>
    <n v="85.1"/>
    <n v="8"/>
    <n v="139.79999999999998"/>
    <n v="82.333333333333329"/>
    <n v="10"/>
    <m/>
  </r>
  <r>
    <x v="24"/>
    <s v="PMS-359"/>
    <n v="2"/>
    <n v="2"/>
    <x v="1"/>
    <d v="2014-01-20T00:00:00"/>
    <n v="160"/>
    <n v="34"/>
    <s v="M. sinensis"/>
    <m/>
    <s v="China"/>
    <s v="Guangdong"/>
    <s v="Yunfu"/>
    <m/>
    <m/>
    <n v="22.913366666666668"/>
    <n v="112.33696666666667"/>
    <n v="20"/>
    <d v="2014-03-21T00:00:00"/>
    <d v="2014-03-24T00:00:00"/>
    <d v="2014-04-11T00:00:00"/>
    <d v="2014-04-14T00:00:00"/>
    <d v="2014-04-29T00:00:00"/>
    <d v="2014-04-29T00:00:00"/>
    <n v="60"/>
    <n v="63"/>
    <n v="81"/>
    <n v="84"/>
    <n v="99"/>
    <n v="99"/>
    <n v="102"/>
    <n v="40"/>
    <n v="303"/>
    <n v="210"/>
    <n v="10"/>
    <n v="330"/>
    <n v="269.5"/>
    <n v="13"/>
    <n v="337"/>
    <n v="260"/>
    <n v="15"/>
    <n v="323.33333333333331"/>
    <n v="246.5"/>
    <n v="12.666666666666666"/>
    <m/>
  </r>
  <r>
    <x v="24"/>
    <s v="PMS-359"/>
    <n v="2"/>
    <n v="2"/>
    <x v="1"/>
    <d v="2014-01-20T00:00:00"/>
    <n v="161"/>
    <n v="35"/>
    <s v="M. sinensis"/>
    <m/>
    <s v="China"/>
    <s v="Guangdong"/>
    <s v="Yunfu"/>
    <m/>
    <m/>
    <n v="22.913366666666668"/>
    <n v="112.33696666666667"/>
    <n v="20"/>
    <d v="2014-03-14T00:00:00"/>
    <d v="2014-03-21T00:00:00"/>
    <d v="2014-04-04T00:00:00"/>
    <d v="2014-04-11T00:00:00"/>
    <d v="2014-04-18T00:00:00"/>
    <d v="2014-04-21T00:00:00"/>
    <n v="53"/>
    <n v="60"/>
    <n v="74"/>
    <n v="81"/>
    <n v="88"/>
    <n v="91"/>
    <n v="107"/>
    <n v="34"/>
    <n v="326"/>
    <n v="239"/>
    <n v="12"/>
    <n v="299"/>
    <n v="200"/>
    <n v="13"/>
    <n v="310"/>
    <n v="220"/>
    <n v="11"/>
    <n v="311.66666666666669"/>
    <n v="219.66666666666666"/>
    <n v="12"/>
    <m/>
  </r>
  <r>
    <x v="24"/>
    <s v="PMS-359"/>
    <n v="2"/>
    <n v="2"/>
    <x v="1"/>
    <d v="2014-01-20T00:00:00"/>
    <n v="162"/>
    <n v="36"/>
    <s v="M. sinensis"/>
    <m/>
    <s v="China"/>
    <s v="Guangdong"/>
    <s v="Yunfu"/>
    <m/>
    <m/>
    <n v="22.913366666666668"/>
    <n v="112.33696666666667"/>
    <n v="20"/>
    <d v="2014-03-14T00:00:00"/>
    <d v="2014-03-21T00:00:00"/>
    <d v="2014-04-04T00:00:00"/>
    <d v="2014-04-07T00:00:00"/>
    <d v="2014-04-14T00:00:00"/>
    <d v="2014-04-21T00:00:00"/>
    <n v="53"/>
    <n v="60"/>
    <n v="74"/>
    <n v="77"/>
    <n v="84"/>
    <n v="91"/>
    <n v="77"/>
    <n v="32"/>
    <n v="333"/>
    <n v="217"/>
    <n v="13"/>
    <n v="359"/>
    <n v="233"/>
    <n v="9"/>
    <n v="346"/>
    <n v="231"/>
    <n v="10"/>
    <n v="346"/>
    <n v="227"/>
    <n v="10.666666666666666"/>
    <m/>
  </r>
  <r>
    <x v="24"/>
    <s v="PMS-359"/>
    <n v="2"/>
    <n v="1"/>
    <x v="2"/>
    <d v="2014-01-20T00:00:00"/>
    <n v="216"/>
    <n v="94"/>
    <s v="M. sinensis"/>
    <m/>
    <s v="China"/>
    <s v="Guangdong"/>
    <s v="Yunfu"/>
    <m/>
    <m/>
    <n v="22.913366666666668"/>
    <n v="112.33696666666667"/>
    <n v="20"/>
    <d v="2014-08-08T00:00:00"/>
    <m/>
    <m/>
    <m/>
    <m/>
    <m/>
    <n v="200"/>
    <m/>
    <m/>
    <m/>
    <m/>
    <m/>
    <n v="50"/>
    <n v="7"/>
    <n v="335"/>
    <n v="262"/>
    <n v="22"/>
    <n v="313"/>
    <n v="215"/>
    <n v="15"/>
    <n v="310"/>
    <n v="222"/>
    <n v="17"/>
    <n v="319.33333333333331"/>
    <n v="233"/>
    <n v="18"/>
    <m/>
  </r>
  <r>
    <x v="24"/>
    <s v="PMS-359"/>
    <n v="2"/>
    <n v="1"/>
    <x v="2"/>
    <d v="2014-01-20T00:00:00"/>
    <n v="217"/>
    <n v="95"/>
    <s v="M. sinensis"/>
    <m/>
    <s v="China"/>
    <s v="Guangdong"/>
    <s v="Yunfu"/>
    <m/>
    <m/>
    <n v="22.913366666666668"/>
    <n v="112.33696666666667"/>
    <n v="20"/>
    <d v="2014-08-08T00:00:00"/>
    <m/>
    <m/>
    <m/>
    <m/>
    <m/>
    <n v="200"/>
    <m/>
    <m/>
    <m/>
    <m/>
    <m/>
    <n v="51"/>
    <n v="13"/>
    <n v="314"/>
    <n v="262"/>
    <n v="19"/>
    <n v="324"/>
    <n v="251"/>
    <n v="20"/>
    <n v="315"/>
    <n v="255"/>
    <n v="19"/>
    <n v="317.66666666666669"/>
    <n v="256"/>
    <n v="19.333333333333332"/>
    <m/>
  </r>
  <r>
    <x v="24"/>
    <s v="PMS-359"/>
    <n v="2"/>
    <n v="1"/>
    <x v="2"/>
    <d v="2014-01-20T00:00:00"/>
    <n v="218"/>
    <n v="96"/>
    <s v="M. sinensis"/>
    <m/>
    <s v="China"/>
    <s v="Guangdong"/>
    <s v="Yunfu"/>
    <m/>
    <m/>
    <n v="22.913366666666668"/>
    <n v="112.33696666666667"/>
    <n v="20"/>
    <d v="2014-06-09T00:00:00"/>
    <d v="2014-07-04T00:00:00"/>
    <d v="2014-07-11T00:00:00"/>
    <d v="2014-07-18T00:00:00"/>
    <m/>
    <m/>
    <n v="140"/>
    <n v="165"/>
    <n v="172"/>
    <n v="179"/>
    <m/>
    <m/>
    <n v="45"/>
    <n v="1"/>
    <n v="300"/>
    <n v="179"/>
    <n v="11"/>
    <n v="296"/>
    <n v="195"/>
    <n v="15"/>
    <n v="295"/>
    <n v="241"/>
    <n v="24"/>
    <n v="297"/>
    <n v="205"/>
    <n v="16.666666666666668"/>
    <m/>
  </r>
  <r>
    <x v="25"/>
    <s v="PMS-375"/>
    <n v="3"/>
    <n v="2"/>
    <x v="0"/>
    <d v="2015-06-15T00:00:00"/>
    <n v="276"/>
    <n v="37"/>
    <s v="M. sinensis"/>
    <m/>
    <s v="China"/>
    <s v="Hainan"/>
    <s v="Ding'an"/>
    <m/>
    <m/>
    <n v="19.630433333333333"/>
    <n v="110.29088333333333"/>
    <n v="84"/>
    <m/>
    <m/>
    <m/>
    <m/>
    <m/>
    <m/>
    <m/>
    <m/>
    <m/>
    <m/>
    <m/>
    <m/>
    <n v="157"/>
    <n v="0"/>
    <n v="113.2"/>
    <n v="60"/>
    <n v="12"/>
    <n v="114.9"/>
    <n v="61.8"/>
    <n v="11"/>
    <n v="114.2"/>
    <n v="64.3"/>
    <n v="14"/>
    <n v="114.10000000000001"/>
    <n v="62.033333333333331"/>
    <n v="12.333333333333334"/>
    <m/>
  </r>
  <r>
    <x v="25"/>
    <s v="PMS-375"/>
    <n v="3"/>
    <n v="2"/>
    <x v="0"/>
    <d v="2015-06-15T00:00:00"/>
    <n v="277"/>
    <n v="38"/>
    <s v="M. sinensis"/>
    <m/>
    <s v="China"/>
    <s v="Hainan"/>
    <s v="Ding'an"/>
    <m/>
    <m/>
    <n v="19.630433333333333"/>
    <n v="110.29088333333333"/>
    <n v="84"/>
    <d v="2015-08-17T00:00:00"/>
    <d v="2015-08-24T00:00:00"/>
    <d v="2015-09-14T00:00:00"/>
    <d v="2015-09-14T00:00:00"/>
    <m/>
    <m/>
    <n v="63"/>
    <n v="70"/>
    <n v="91"/>
    <n v="91"/>
    <m/>
    <m/>
    <n v="93"/>
    <n v="1"/>
    <n v="109.5"/>
    <n v="67.7"/>
    <n v="9"/>
    <n v="144.19999999999999"/>
    <n v="90.8"/>
    <n v="14"/>
    <n v="142.1"/>
    <n v="76.5"/>
    <n v="11"/>
    <n v="131.93333333333331"/>
    <n v="78.333333333333329"/>
    <n v="11.333333333333334"/>
    <m/>
  </r>
  <r>
    <x v="25"/>
    <s v="PMS-375"/>
    <n v="3"/>
    <n v="2"/>
    <x v="0"/>
    <d v="2015-06-15T00:00:00"/>
    <n v="278"/>
    <n v="39"/>
    <s v="M. sinensis"/>
    <m/>
    <s v="China"/>
    <s v="Hainan"/>
    <s v="Ding'an"/>
    <m/>
    <m/>
    <n v="19.630433333333333"/>
    <n v="110.29088333333333"/>
    <n v="84"/>
    <d v="2015-08-17T00:00:00"/>
    <d v="2015-08-24T00:00:00"/>
    <d v="2015-09-14T00:00:00"/>
    <d v="2015-09-14T00:00:00"/>
    <m/>
    <m/>
    <n v="63"/>
    <n v="70"/>
    <n v="91"/>
    <n v="91"/>
    <m/>
    <m/>
    <n v="92"/>
    <n v="2"/>
    <n v="108.6"/>
    <n v="66.3"/>
    <n v="8"/>
    <n v="104.5"/>
    <n v="60"/>
    <n v="9"/>
    <n v="197.2"/>
    <n v="137.6"/>
    <n v="16"/>
    <n v="136.76666666666665"/>
    <n v="87.966666666666654"/>
    <n v="11"/>
    <m/>
  </r>
  <r>
    <x v="25"/>
    <s v="PMS-375"/>
    <n v="2"/>
    <n v="2"/>
    <x v="1"/>
    <d v="2014-01-20T00:00:00"/>
    <n v="163"/>
    <n v="37"/>
    <s v="M. sinensis"/>
    <m/>
    <s v="China"/>
    <s v="Hainan"/>
    <s v="Ding'an"/>
    <m/>
    <m/>
    <n v="19.630433333333333"/>
    <n v="110.29088333333333"/>
    <n v="84"/>
    <d v="2014-04-14T00:00:00"/>
    <d v="2014-05-16T00:00:00"/>
    <d v="2014-05-19T00:00:00"/>
    <d v="2014-05-27T00:00:00"/>
    <d v="2014-05-27T00:00:00"/>
    <d v="2014-05-30T00:00:00"/>
    <n v="84"/>
    <n v="116"/>
    <n v="119"/>
    <n v="127"/>
    <n v="127"/>
    <n v="130"/>
    <n v="63"/>
    <n v="39"/>
    <n v="248"/>
    <n v="174"/>
    <n v="16"/>
    <n v="237"/>
    <n v="155"/>
    <n v="20"/>
    <n v="232"/>
    <n v="176"/>
    <n v="18"/>
    <n v="239"/>
    <n v="168.33333333333334"/>
    <n v="18"/>
    <m/>
  </r>
  <r>
    <x v="25"/>
    <s v="PMS-375"/>
    <n v="2"/>
    <n v="2"/>
    <x v="1"/>
    <d v="2014-01-20T00:00:00"/>
    <n v="164"/>
    <n v="38"/>
    <s v="M. sinensis"/>
    <m/>
    <s v="China"/>
    <s v="Hainan"/>
    <s v="Ding'an"/>
    <m/>
    <m/>
    <n v="19.630433333333333"/>
    <n v="110.29088333333333"/>
    <n v="84"/>
    <d v="2014-04-29T00:00:00"/>
    <d v="2014-06-09T00:00:00"/>
    <d v="2014-06-13T00:00:00"/>
    <d v="2014-06-16T00:00:00"/>
    <d v="2014-06-16T00:00:00"/>
    <d v="2014-06-20T00:00:00"/>
    <n v="99"/>
    <n v="140"/>
    <n v="144"/>
    <n v="147"/>
    <n v="147"/>
    <n v="151"/>
    <n v="55"/>
    <n v="36"/>
    <n v="246"/>
    <n v="190"/>
    <n v="17"/>
    <n v="235"/>
    <n v="182"/>
    <n v="14"/>
    <n v="274"/>
    <n v="215"/>
    <n v="14"/>
    <n v="251.66666666666666"/>
    <n v="195.66666666666666"/>
    <n v="15"/>
    <m/>
  </r>
  <r>
    <x v="25"/>
    <s v="PMS-375"/>
    <n v="2"/>
    <n v="2"/>
    <x v="1"/>
    <d v="2014-01-20T00:00:00"/>
    <n v="165"/>
    <n v="39"/>
    <s v="M. sinensis"/>
    <m/>
    <s v="China"/>
    <s v="Hainan"/>
    <s v="Ding'an"/>
    <m/>
    <m/>
    <n v="19.630433333333333"/>
    <n v="110.29088333333333"/>
    <n v="84"/>
    <d v="2014-05-06T00:00:00"/>
    <d v="2014-06-09T00:00:00"/>
    <d v="2014-06-16T00:00:00"/>
    <d v="2014-06-20T00:00:00"/>
    <d v="2014-06-27T00:00:00"/>
    <d v="2014-07-01T00:00:00"/>
    <n v="106"/>
    <n v="140"/>
    <n v="147"/>
    <n v="151"/>
    <n v="158"/>
    <n v="162"/>
    <n v="69"/>
    <n v="39"/>
    <n v="271"/>
    <n v="219"/>
    <n v="14"/>
    <n v="263"/>
    <n v="228.5"/>
    <n v="14"/>
    <n v="241"/>
    <n v="169"/>
    <n v="13"/>
    <n v="258.33333333333331"/>
    <n v="205.5"/>
    <n v="13.666666666666666"/>
    <m/>
  </r>
  <r>
    <x v="25"/>
    <s v="PMS-375"/>
    <n v="2"/>
    <n v="1"/>
    <x v="2"/>
    <d v="2014-01-20T00:00:00"/>
    <n v="219"/>
    <n v="97"/>
    <s v="M. sinensis"/>
    <m/>
    <s v="China"/>
    <s v="Hainan"/>
    <s v="Ding'an"/>
    <m/>
    <m/>
    <n v="19.630433333333333"/>
    <n v="110.29088333333333"/>
    <n v="84"/>
    <m/>
    <m/>
    <m/>
    <m/>
    <m/>
    <m/>
    <m/>
    <m/>
    <m/>
    <m/>
    <m/>
    <m/>
    <n v="44"/>
    <n v="0"/>
    <n v="319"/>
    <n v="204"/>
    <n v="27"/>
    <n v="334"/>
    <n v="233"/>
    <n v="27"/>
    <n v="296"/>
    <n v="212"/>
    <n v="28"/>
    <n v="316.33333333333331"/>
    <n v="216.33333333333334"/>
    <n v="27.333333333333332"/>
    <m/>
  </r>
  <r>
    <x v="25"/>
    <s v="PMS-375"/>
    <n v="2"/>
    <n v="1"/>
    <x v="2"/>
    <d v="2014-01-20T00:00:00"/>
    <n v="220"/>
    <n v="98"/>
    <s v="M. sinensis"/>
    <m/>
    <s v="China"/>
    <s v="Hainan"/>
    <s v="Ding'an"/>
    <m/>
    <m/>
    <n v="19.630433333333333"/>
    <n v="110.29088333333333"/>
    <n v="84"/>
    <m/>
    <m/>
    <m/>
    <m/>
    <m/>
    <m/>
    <m/>
    <m/>
    <m/>
    <m/>
    <m/>
    <m/>
    <n v="41"/>
    <n v="0"/>
    <n v="335"/>
    <n v="233"/>
    <n v="31"/>
    <n v="328"/>
    <n v="224"/>
    <n v="27"/>
    <n v="323"/>
    <n v="219"/>
    <n v="27"/>
    <n v="328.66666666666669"/>
    <n v="225.33333333333334"/>
    <n v="28.333333333333332"/>
    <m/>
  </r>
  <r>
    <x v="25"/>
    <s v="PMS-375"/>
    <n v="2"/>
    <n v="1"/>
    <x v="2"/>
    <d v="2014-01-20T00:00:00"/>
    <n v="221"/>
    <n v="99"/>
    <s v="M. sinensis"/>
    <m/>
    <s v="China"/>
    <s v="Hainan"/>
    <s v="Ding'an"/>
    <m/>
    <m/>
    <n v="19.630433333333333"/>
    <n v="110.29088333333333"/>
    <n v="84"/>
    <m/>
    <m/>
    <m/>
    <m/>
    <m/>
    <m/>
    <m/>
    <m/>
    <m/>
    <m/>
    <m/>
    <m/>
    <n v="51"/>
    <n v="0"/>
    <n v="309"/>
    <n v="215"/>
    <n v="27"/>
    <n v="292"/>
    <n v="176"/>
    <n v="13"/>
    <n v="278"/>
    <n v="159"/>
    <n v="19"/>
    <n v="293"/>
    <n v="183.33333333333334"/>
    <n v="19.666666666666668"/>
    <m/>
  </r>
  <r>
    <x v="26"/>
    <s v="PMS-382"/>
    <n v="3"/>
    <n v="2"/>
    <x v="0"/>
    <d v="2015-06-15T00:00:00"/>
    <n v="279"/>
    <n v="40"/>
    <s v="M. sinensis"/>
    <m/>
    <s v="China"/>
    <s v="Hainan"/>
    <s v="Wuzhishan"/>
    <m/>
    <m/>
    <n v="18.905583333333333"/>
    <n v="109.51378333333334"/>
    <n v="309"/>
    <d v="2015-09-08T00:00:00"/>
    <d v="2015-09-08T00:00:00"/>
    <d v="2015-09-14T00:00:00"/>
    <d v="2015-09-14T00:00:00"/>
    <m/>
    <m/>
    <n v="85"/>
    <n v="85"/>
    <n v="91"/>
    <n v="91"/>
    <m/>
    <m/>
    <n v="53"/>
    <n v="2"/>
    <n v="175.1"/>
    <n v="109.1"/>
    <n v="10"/>
    <n v="194.3"/>
    <n v="156.69999999999999"/>
    <n v="10"/>
    <n v="197.5"/>
    <n v="145.19999999999999"/>
    <n v="14"/>
    <n v="188.96666666666667"/>
    <n v="136.99999999999997"/>
    <n v="11.333333333333334"/>
    <m/>
  </r>
  <r>
    <x v="26"/>
    <s v="PMS-382"/>
    <n v="3"/>
    <n v="2"/>
    <x v="0"/>
    <d v="2015-06-15T00:00:00"/>
    <n v="280"/>
    <n v="41"/>
    <s v="M. sinensis"/>
    <m/>
    <s v="China"/>
    <s v="Hainan"/>
    <s v="Wuzhishan"/>
    <m/>
    <m/>
    <n v="18.905583333333333"/>
    <n v="109.51378333333334"/>
    <n v="309"/>
    <m/>
    <m/>
    <m/>
    <m/>
    <m/>
    <m/>
    <m/>
    <m/>
    <m/>
    <m/>
    <m/>
    <m/>
    <n v="47"/>
    <n v="0"/>
    <n v="212.2"/>
    <n v="134.69999999999999"/>
    <n v="13"/>
    <n v="175.7"/>
    <n v="117"/>
    <n v="11"/>
    <n v="191.5"/>
    <n v="145.5"/>
    <n v="20"/>
    <n v="193.13333333333333"/>
    <n v="132.4"/>
    <n v="14.666666666666666"/>
    <m/>
  </r>
  <r>
    <x v="26"/>
    <s v="PMS-382"/>
    <n v="3"/>
    <n v="2"/>
    <x v="0"/>
    <d v="2015-06-15T00:00:00"/>
    <n v="281"/>
    <n v="42"/>
    <s v="M. sinensis"/>
    <m/>
    <s v="China"/>
    <s v="Hainan"/>
    <s v="Wuzhishan"/>
    <m/>
    <m/>
    <n v="18.905583333333333"/>
    <n v="109.51378333333334"/>
    <n v="309"/>
    <d v="2015-08-31T00:00:00"/>
    <d v="2015-08-31T00:00:00"/>
    <d v="2015-09-14T00:00:00"/>
    <d v="2015-09-14T00:00:00"/>
    <d v="2015-09-28T00:00:00"/>
    <d v="2015-09-28T00:00:00"/>
    <n v="77"/>
    <n v="77"/>
    <n v="91"/>
    <n v="91"/>
    <n v="105"/>
    <n v="105"/>
    <n v="118"/>
    <n v="5"/>
    <n v="205.5"/>
    <n v="166.3"/>
    <n v="12"/>
    <n v="199.2"/>
    <n v="148.30000000000001"/>
    <n v="14"/>
    <n v="198.2"/>
    <n v="150.4"/>
    <n v="11"/>
    <n v="200.96666666666667"/>
    <n v="155"/>
    <n v="12.333333333333334"/>
    <m/>
  </r>
  <r>
    <x v="26"/>
    <s v="PMS-382"/>
    <n v="2"/>
    <n v="2"/>
    <x v="1"/>
    <d v="2014-01-20T00:00:00"/>
    <n v="166"/>
    <n v="40"/>
    <s v="M. sinensis"/>
    <m/>
    <s v="China"/>
    <s v="Hainan"/>
    <s v="Wuzhishan"/>
    <m/>
    <m/>
    <n v="18.905583333333333"/>
    <n v="109.51378333333334"/>
    <n v="309"/>
    <d v="2014-06-16T00:00:00"/>
    <d v="2014-07-13T00:00:00"/>
    <d v="2014-07-28T00:00:00"/>
    <d v="2014-08-08T00:00:00"/>
    <d v="2014-08-22T00:00:00"/>
    <d v="2014-08-25T00:00:00"/>
    <n v="147"/>
    <n v="174"/>
    <n v="189"/>
    <n v="200"/>
    <n v="214"/>
    <n v="217"/>
    <n v="63"/>
    <n v="15"/>
    <n v="230"/>
    <n v="221"/>
    <n v="18"/>
    <n v="203"/>
    <n v="203"/>
    <n v="15"/>
    <n v="247"/>
    <n v="222"/>
    <n v="16"/>
    <n v="226.66666666666666"/>
    <n v="215.33333333333334"/>
    <n v="16.333333333333332"/>
    <m/>
  </r>
  <r>
    <x v="26"/>
    <s v="PMS-382"/>
    <n v="2"/>
    <n v="2"/>
    <x v="1"/>
    <d v="2014-01-20T00:00:00"/>
    <n v="167"/>
    <n v="41"/>
    <s v="M. sinensis"/>
    <m/>
    <s v="China"/>
    <s v="Hainan"/>
    <s v="Wuzhishan"/>
    <m/>
    <m/>
    <n v="18.905583333333333"/>
    <n v="109.51378333333334"/>
    <n v="309"/>
    <d v="2014-05-30T00:00:00"/>
    <d v="2014-06-20T00:00:00"/>
    <d v="2014-06-27T00:00:00"/>
    <d v="2014-07-01T00:00:00"/>
    <d v="2014-07-28T00:00:00"/>
    <d v="2014-08-08T00:00:00"/>
    <n v="130"/>
    <n v="151"/>
    <n v="158"/>
    <n v="162"/>
    <n v="189"/>
    <n v="200"/>
    <n v="40"/>
    <n v="21"/>
    <n v="228"/>
    <n v="152.5"/>
    <n v="14"/>
    <n v="235"/>
    <n v="235"/>
    <n v="13"/>
    <n v="236"/>
    <n v="229"/>
    <n v="13"/>
    <n v="233"/>
    <n v="205.5"/>
    <n v="13.333333333333334"/>
    <m/>
  </r>
  <r>
    <x v="26"/>
    <s v="PMS-382"/>
    <n v="2"/>
    <n v="2"/>
    <x v="1"/>
    <d v="2014-01-20T00:00:00"/>
    <n v="168"/>
    <n v="42"/>
    <s v="M. sinensis"/>
    <m/>
    <s v="China"/>
    <s v="Hainan"/>
    <s v="Wuzhishan"/>
    <m/>
    <m/>
    <n v="18.905583333333333"/>
    <n v="109.51378333333334"/>
    <n v="309"/>
    <d v="2014-05-30T00:00:00"/>
    <d v="2014-07-04T00:00:00"/>
    <d v="2014-07-18T00:00:00"/>
    <d v="2014-07-28T00:00:00"/>
    <d v="2014-07-28T00:00:00"/>
    <d v="2014-08-08T00:00:00"/>
    <n v="130"/>
    <n v="165"/>
    <n v="179"/>
    <n v="189"/>
    <n v="189"/>
    <n v="200"/>
    <n v="49"/>
    <n v="21"/>
    <n v="258"/>
    <n v="220"/>
    <n v="14"/>
    <n v="223"/>
    <n v="223"/>
    <n v="15"/>
    <n v="234"/>
    <n v="234"/>
    <n v="15"/>
    <n v="238.33333333333334"/>
    <n v="225.66666666666666"/>
    <n v="14.666666666666666"/>
    <m/>
  </r>
  <r>
    <x v="26"/>
    <s v="PMS-382"/>
    <n v="2"/>
    <n v="1"/>
    <x v="2"/>
    <d v="2014-01-20T00:00:00"/>
    <n v="222"/>
    <n v="100"/>
    <s v="M. sinensis"/>
    <m/>
    <s v="China"/>
    <s v="Hainan"/>
    <s v="Wuzhishan"/>
    <m/>
    <m/>
    <n v="18.905583333333333"/>
    <n v="109.51378333333334"/>
    <n v="309"/>
    <m/>
    <m/>
    <m/>
    <m/>
    <m/>
    <m/>
    <m/>
    <m/>
    <m/>
    <m/>
    <m/>
    <m/>
    <n v="46"/>
    <n v="0"/>
    <n v="279"/>
    <n v="178"/>
    <n v="18"/>
    <n v="282"/>
    <n v="184"/>
    <n v="21"/>
    <n v="275"/>
    <n v="188"/>
    <n v="21"/>
    <n v="278.66666666666669"/>
    <n v="183.33333333333334"/>
    <n v="20"/>
    <m/>
  </r>
  <r>
    <x v="26"/>
    <s v="PMS-382"/>
    <n v="2"/>
    <n v="1"/>
    <x v="2"/>
    <d v="2014-01-20T00:00:00"/>
    <n v="223"/>
    <n v="101"/>
    <s v="M. sinensis"/>
    <m/>
    <s v="China"/>
    <s v="Hainan"/>
    <s v="Wuzhishan"/>
    <m/>
    <m/>
    <n v="18.905583333333333"/>
    <n v="109.51378333333334"/>
    <n v="309"/>
    <m/>
    <m/>
    <m/>
    <m/>
    <m/>
    <m/>
    <m/>
    <m/>
    <m/>
    <m/>
    <m/>
    <m/>
    <n v="34"/>
    <n v="0"/>
    <n v="209"/>
    <n v="151"/>
    <n v="20"/>
    <n v="241"/>
    <n v="128"/>
    <n v="11"/>
    <n v="241"/>
    <n v="179"/>
    <n v="25"/>
    <n v="230.33333333333334"/>
    <n v="152.66666666666666"/>
    <n v="18.666666666666668"/>
    <m/>
  </r>
  <r>
    <x v="26"/>
    <s v="PMS-382"/>
    <n v="2"/>
    <n v="1"/>
    <x v="2"/>
    <d v="2014-01-20T00:00:00"/>
    <n v="224"/>
    <n v="102"/>
    <s v="M. sinensis"/>
    <m/>
    <s v="China"/>
    <s v="Hainan"/>
    <s v="Wuzhishan"/>
    <m/>
    <m/>
    <n v="18.905583333333333"/>
    <n v="109.51378333333334"/>
    <n v="309"/>
    <m/>
    <m/>
    <m/>
    <m/>
    <m/>
    <m/>
    <m/>
    <m/>
    <m/>
    <m/>
    <m/>
    <m/>
    <n v="40"/>
    <n v="0"/>
    <n v="268"/>
    <n v="164"/>
    <n v="14"/>
    <n v="281"/>
    <n v="181"/>
    <n v="18"/>
    <n v="267"/>
    <n v="184"/>
    <n v="22"/>
    <n v="272"/>
    <n v="176.33333333333334"/>
    <n v="18"/>
    <m/>
  </r>
  <r>
    <x v="27"/>
    <s v="PMS-436"/>
    <n v="3"/>
    <n v="2"/>
    <x v="0"/>
    <d v="2015-06-15T00:00:00"/>
    <n v="282"/>
    <n v="43"/>
    <s v="M. sinensis"/>
    <m/>
    <s v="China"/>
    <s v="Liaoning"/>
    <s v="Benxi"/>
    <m/>
    <m/>
    <n v="41.317016666666667"/>
    <n v="123.7384"/>
    <n v="183"/>
    <m/>
    <m/>
    <m/>
    <m/>
    <m/>
    <m/>
    <m/>
    <m/>
    <m/>
    <m/>
    <m/>
    <m/>
    <n v="62"/>
    <n v="0"/>
    <n v="24.6"/>
    <n v="6"/>
    <n v="7"/>
    <n v="22.8"/>
    <n v="4.5999999999999996"/>
    <n v="7"/>
    <n v="21.8"/>
    <n v="4.3"/>
    <n v="6"/>
    <n v="23.066666666666666"/>
    <n v="4.9666666666666659"/>
    <n v="6.666666666666667"/>
    <m/>
  </r>
  <r>
    <x v="27"/>
    <s v="PMS-436"/>
    <n v="3"/>
    <n v="2"/>
    <x v="0"/>
    <d v="2015-06-15T00:00:00"/>
    <n v="283"/>
    <n v="44"/>
    <s v="M. sinensis"/>
    <m/>
    <s v="China"/>
    <s v="Liaoning"/>
    <s v="Benxi"/>
    <m/>
    <m/>
    <n v="41.317016666666667"/>
    <n v="123.7384"/>
    <n v="183"/>
    <m/>
    <m/>
    <m/>
    <m/>
    <m/>
    <m/>
    <m/>
    <m/>
    <m/>
    <m/>
    <m/>
    <m/>
    <n v="109"/>
    <n v="0"/>
    <n v="38.5"/>
    <n v="7"/>
    <n v="7"/>
    <n v="34.5"/>
    <n v="8"/>
    <n v="8"/>
    <n v="28"/>
    <n v="5.8"/>
    <n v="7"/>
    <n v="33.666666666666664"/>
    <n v="6.9333333333333336"/>
    <n v="7.333333333333333"/>
    <m/>
  </r>
  <r>
    <x v="27"/>
    <s v="PMS-436"/>
    <n v="3"/>
    <n v="2"/>
    <x v="0"/>
    <d v="2015-06-15T00:00:00"/>
    <n v="284"/>
    <n v="45"/>
    <s v="M. sinensis"/>
    <m/>
    <s v="China"/>
    <s v="Liaoning"/>
    <s v="Benxi"/>
    <m/>
    <m/>
    <n v="41.317016666666667"/>
    <n v="123.7384"/>
    <n v="183"/>
    <m/>
    <m/>
    <m/>
    <m/>
    <m/>
    <m/>
    <m/>
    <m/>
    <m/>
    <m/>
    <m/>
    <m/>
    <n v="93"/>
    <n v="0"/>
    <n v="32.299999999999997"/>
    <n v="6.8"/>
    <n v="8"/>
    <n v="26.5"/>
    <n v="6.1"/>
    <n v="10"/>
    <n v="26.8"/>
    <n v="6.6"/>
    <n v="10"/>
    <n v="28.533333333333331"/>
    <n v="6.5"/>
    <n v="9.3333333333333339"/>
    <m/>
  </r>
  <r>
    <x v="27"/>
    <s v="PMS-436"/>
    <n v="2"/>
    <n v="2"/>
    <x v="1"/>
    <d v="2014-01-20T00:00:00"/>
    <n v="169"/>
    <n v="43"/>
    <s v="M. sinensis"/>
    <m/>
    <s v="China"/>
    <s v="Liaoning"/>
    <s v="Benxi"/>
    <m/>
    <m/>
    <n v="41.317016666666667"/>
    <n v="123.7384"/>
    <n v="183"/>
    <m/>
    <m/>
    <m/>
    <m/>
    <m/>
    <m/>
    <m/>
    <m/>
    <m/>
    <m/>
    <m/>
    <m/>
    <n v="48"/>
    <n v="0"/>
    <n v="37.5"/>
    <n v="3.5"/>
    <n v="7"/>
    <n v="25"/>
    <n v="1.5"/>
    <n v="9"/>
    <n v="26"/>
    <n v="1.5"/>
    <n v="6"/>
    <n v="29.5"/>
    <n v="2.1666666666666665"/>
    <n v="7.333333333333333"/>
    <m/>
  </r>
  <r>
    <x v="27"/>
    <s v="PMS-436"/>
    <n v="2"/>
    <n v="2"/>
    <x v="1"/>
    <d v="2014-01-20T00:00:00"/>
    <n v="170"/>
    <n v="44"/>
    <s v="M. sinensis"/>
    <m/>
    <s v="China"/>
    <s v="Liaoning"/>
    <s v="Benxi"/>
    <m/>
    <m/>
    <n v="41.317016666666667"/>
    <n v="123.7384"/>
    <n v="183"/>
    <m/>
    <m/>
    <m/>
    <m/>
    <m/>
    <m/>
    <m/>
    <m/>
    <m/>
    <m/>
    <m/>
    <m/>
    <n v="48"/>
    <n v="0"/>
    <n v="67"/>
    <n v="1"/>
    <n v="4"/>
    <n v="65"/>
    <n v="2"/>
    <n v="15"/>
    <n v="58"/>
    <n v="2.5"/>
    <n v="13"/>
    <n v="63.333333333333336"/>
    <n v="1.8333333333333333"/>
    <n v="10.666666666666666"/>
    <m/>
  </r>
  <r>
    <x v="27"/>
    <s v="PMS-436"/>
    <n v="2"/>
    <n v="2"/>
    <x v="1"/>
    <d v="2014-01-20T00:00:00"/>
    <n v="171"/>
    <n v="45"/>
    <s v="M. sinensis"/>
    <m/>
    <s v="China"/>
    <s v="Liaoning"/>
    <s v="Benxi"/>
    <m/>
    <m/>
    <n v="41.317016666666667"/>
    <n v="123.7384"/>
    <n v="183"/>
    <m/>
    <m/>
    <m/>
    <m/>
    <m/>
    <m/>
    <m/>
    <m/>
    <m/>
    <m/>
    <m/>
    <m/>
    <n v="68"/>
    <n v="0"/>
    <n v="26"/>
    <n v="3"/>
    <n v="3"/>
    <n v="46"/>
    <n v="2.5"/>
    <n v="8"/>
    <n v="24.5"/>
    <n v="3"/>
    <n v="7"/>
    <n v="32.166666666666664"/>
    <n v="2.8333333333333335"/>
    <n v="6"/>
    <m/>
  </r>
  <r>
    <x v="27"/>
    <s v="PMS-436"/>
    <n v="2"/>
    <n v="1"/>
    <x v="2"/>
    <d v="2014-01-20T00:00:00"/>
    <n v="225"/>
    <n v="103"/>
    <s v="M. sinensis"/>
    <m/>
    <s v="China"/>
    <s v="Liaoning"/>
    <s v="Benxi"/>
    <m/>
    <m/>
    <n v="41.317016666666667"/>
    <n v="123.7384"/>
    <n v="183"/>
    <d v="2014-04-07T00:00:00"/>
    <d v="2014-05-16T00:00:00"/>
    <d v="2014-05-19T00:00:00"/>
    <d v="2014-05-19T00:00:00"/>
    <d v="2014-05-27T00:00:00"/>
    <d v="2014-06-09T00:00:00"/>
    <n v="77"/>
    <n v="116"/>
    <n v="119"/>
    <n v="119"/>
    <n v="127"/>
    <n v="140"/>
    <n v="24"/>
    <n v="9"/>
    <n v="136"/>
    <n v="110"/>
    <n v="5"/>
    <n v="183"/>
    <n v="130"/>
    <n v="5"/>
    <n v="139"/>
    <n v="113"/>
    <n v="6"/>
    <n v="152.66666666666666"/>
    <n v="117.66666666666667"/>
    <n v="5.333333333333333"/>
    <m/>
  </r>
  <r>
    <x v="27"/>
    <s v="PMS-436"/>
    <n v="2"/>
    <n v="1"/>
    <x v="2"/>
    <d v="2014-01-20T00:00:00"/>
    <n v="226"/>
    <n v="104"/>
    <s v="M. sinensis"/>
    <m/>
    <s v="China"/>
    <s v="Liaoning"/>
    <s v="Benxi"/>
    <m/>
    <m/>
    <n v="41.317016666666667"/>
    <n v="123.7384"/>
    <n v="183"/>
    <d v="2014-03-28T00:00:00"/>
    <d v="2014-04-21T00:00:00"/>
    <d v="2014-04-25T00:00:00"/>
    <d v="2014-04-29T00:00:00"/>
    <d v="2014-05-09T00:00:00"/>
    <d v="2014-05-12T00:00:00"/>
    <n v="67"/>
    <n v="91"/>
    <n v="95"/>
    <n v="99"/>
    <n v="109"/>
    <n v="112"/>
    <n v="31"/>
    <n v="13"/>
    <n v="218"/>
    <n v="151"/>
    <n v="5"/>
    <n v="229"/>
    <n v="151"/>
    <n v="6"/>
    <n v="215"/>
    <n v="160"/>
    <n v="6"/>
    <n v="220.66666666666666"/>
    <n v="154"/>
    <n v="5.666666666666667"/>
    <m/>
  </r>
  <r>
    <x v="27"/>
    <s v="PMS-436"/>
    <n v="2"/>
    <n v="1"/>
    <x v="2"/>
    <d v="2014-01-20T00:00:00"/>
    <n v="227"/>
    <n v="105"/>
    <s v="M. sinensis"/>
    <m/>
    <s v="China"/>
    <s v="Liaoning"/>
    <s v="Benxi"/>
    <m/>
    <m/>
    <n v="41.317016666666667"/>
    <n v="123.7384"/>
    <n v="183"/>
    <d v="2014-04-11T00:00:00"/>
    <d v="2014-05-23T00:00:00"/>
    <d v="2014-05-23T00:00:00"/>
    <d v="2014-05-27T00:00:00"/>
    <d v="2014-06-06T00:00:00"/>
    <d v="2014-06-09T00:00:00"/>
    <n v="81"/>
    <n v="123"/>
    <n v="123"/>
    <n v="127"/>
    <n v="137"/>
    <n v="140"/>
    <n v="10"/>
    <n v="2"/>
    <n v="130"/>
    <n v="80"/>
    <n v="5"/>
    <n v="138"/>
    <n v="105"/>
    <n v="6"/>
    <n v="126"/>
    <n v="109"/>
    <n v="6"/>
    <n v="131.33333333333334"/>
    <n v="98"/>
    <n v="5.666666666666667"/>
    <m/>
  </r>
  <r>
    <x v="28"/>
    <s v="PMS-438"/>
    <n v="3"/>
    <n v="2"/>
    <x v="0"/>
    <d v="2015-06-15T00:00:00"/>
    <n v="285"/>
    <n v="46"/>
    <s v="M. sinensis"/>
    <m/>
    <s v="China"/>
    <s v="Liaoning"/>
    <s v="Benxi"/>
    <m/>
    <m/>
    <n v="41.328833333333336"/>
    <n v="123.69026666666667"/>
    <n v="148"/>
    <d v="2015-07-20T00:00:00"/>
    <m/>
    <m/>
    <m/>
    <m/>
    <m/>
    <n v="35"/>
    <m/>
    <m/>
    <m/>
    <m/>
    <m/>
    <n v="90"/>
    <n v="2"/>
    <n v="42.2"/>
    <n v="21.5"/>
    <n v="6"/>
    <n v="40"/>
    <n v="6.4"/>
    <n v="10"/>
    <n v="29"/>
    <n v="3.8"/>
    <n v="4"/>
    <n v="37.06666666666667"/>
    <n v="10.566666666666666"/>
    <n v="6.666666666666667"/>
    <m/>
  </r>
  <r>
    <x v="28"/>
    <s v="PMS-438"/>
    <n v="3"/>
    <n v="2"/>
    <x v="0"/>
    <d v="2015-06-15T00:00:00"/>
    <n v="286"/>
    <n v="47"/>
    <s v="M. sinensis"/>
    <m/>
    <s v="China"/>
    <s v="Liaoning"/>
    <s v="Benxi"/>
    <m/>
    <m/>
    <n v="41.328833333333336"/>
    <n v="123.69026666666667"/>
    <n v="148"/>
    <d v="2015-07-20T00:00:00"/>
    <m/>
    <m/>
    <m/>
    <m/>
    <m/>
    <n v="35"/>
    <m/>
    <m/>
    <m/>
    <m/>
    <m/>
    <n v="147"/>
    <n v="1"/>
    <n v="32.200000000000003"/>
    <n v="7.3"/>
    <n v="5"/>
    <n v="30.7"/>
    <n v="58.5"/>
    <n v="8"/>
    <n v="31.2"/>
    <n v="5.8"/>
    <n v="5"/>
    <n v="31.366666666666671"/>
    <n v="23.866666666666664"/>
    <n v="6"/>
    <m/>
  </r>
  <r>
    <x v="28"/>
    <s v="PMS-438"/>
    <n v="3"/>
    <n v="2"/>
    <x v="0"/>
    <d v="2015-06-15T00:00:00"/>
    <n v="287"/>
    <n v="48"/>
    <s v="M. sinensis"/>
    <m/>
    <s v="China"/>
    <s v="Liaoning"/>
    <s v="Benxi"/>
    <m/>
    <m/>
    <n v="41.328833333333336"/>
    <n v="123.69026666666667"/>
    <n v="148"/>
    <d v="2015-07-20T00:00:00"/>
    <m/>
    <m/>
    <m/>
    <m/>
    <m/>
    <n v="35"/>
    <m/>
    <m/>
    <m/>
    <m/>
    <m/>
    <n v="188"/>
    <n v="3"/>
    <n v="31"/>
    <n v="8.1"/>
    <n v="8"/>
    <n v="34.5"/>
    <n v="7"/>
    <n v="5"/>
    <n v="34.4"/>
    <n v="12.6"/>
    <n v="4"/>
    <n v="33.300000000000004"/>
    <n v="9.2333333333333325"/>
    <n v="5.666666666666667"/>
    <m/>
  </r>
  <r>
    <x v="28"/>
    <s v="PMS-438"/>
    <n v="2"/>
    <n v="2"/>
    <x v="1"/>
    <d v="2014-01-20T00:00:00"/>
    <n v="172"/>
    <n v="46"/>
    <s v="M. sinensis"/>
    <m/>
    <s v="China"/>
    <s v="Liaoning"/>
    <s v="Benxi"/>
    <m/>
    <m/>
    <n v="41.328833333333336"/>
    <n v="123.69026666666667"/>
    <n v="148"/>
    <d v="2014-03-14T00:00:00"/>
    <m/>
    <m/>
    <m/>
    <m/>
    <m/>
    <n v="53"/>
    <m/>
    <m/>
    <m/>
    <m/>
    <m/>
    <n v="166"/>
    <n v="0"/>
    <n v="55"/>
    <n v="9"/>
    <n v="3"/>
    <n v="45"/>
    <n v="1"/>
    <n v="5"/>
    <n v="37"/>
    <n v="3.5"/>
    <n v="8"/>
    <n v="45.666666666666664"/>
    <n v="4.5"/>
    <n v="5.333333333333333"/>
    <s v="Plants were shaded out, flag leaf observed most likely died and fell off plant."/>
  </r>
  <r>
    <x v="28"/>
    <s v="PMS-438"/>
    <n v="2"/>
    <n v="2"/>
    <x v="1"/>
    <d v="2014-01-20T00:00:00"/>
    <n v="173"/>
    <n v="47"/>
    <s v="M. sinensis"/>
    <m/>
    <s v="China"/>
    <s v="Liaoning"/>
    <s v="Benxi"/>
    <m/>
    <m/>
    <n v="41.328833333333336"/>
    <n v="123.69026666666667"/>
    <n v="148"/>
    <d v="2014-03-14T00:00:00"/>
    <m/>
    <m/>
    <m/>
    <m/>
    <m/>
    <n v="53"/>
    <m/>
    <m/>
    <m/>
    <m/>
    <m/>
    <n v="102"/>
    <n v="0"/>
    <n v="54"/>
    <n v="24"/>
    <n v="10"/>
    <n v="42"/>
    <n v="12"/>
    <n v="3"/>
    <n v="38"/>
    <n v="7"/>
    <n v="3"/>
    <n v="44.666666666666664"/>
    <n v="14.333333333333334"/>
    <n v="5.333333333333333"/>
    <s v="Plants were shaded out, flag leaf observed most likely died and fell off plant."/>
  </r>
  <r>
    <x v="28"/>
    <s v="PMS-438"/>
    <n v="2"/>
    <n v="2"/>
    <x v="1"/>
    <d v="2014-01-20T00:00:00"/>
    <n v="174"/>
    <n v="48"/>
    <s v="M. sinensis"/>
    <m/>
    <s v="China"/>
    <s v="Liaoning"/>
    <s v="Benxi"/>
    <m/>
    <m/>
    <n v="41.328833333333336"/>
    <n v="123.69026666666667"/>
    <n v="148"/>
    <d v="2014-03-14T00:00:00"/>
    <m/>
    <m/>
    <m/>
    <m/>
    <m/>
    <n v="53"/>
    <m/>
    <m/>
    <m/>
    <m/>
    <m/>
    <n v="107"/>
    <n v="0"/>
    <n v="32"/>
    <n v="1.5"/>
    <n v="3"/>
    <n v="35"/>
    <n v="10"/>
    <n v="7"/>
    <n v="38"/>
    <n v="3.5"/>
    <n v="6"/>
    <n v="35"/>
    <n v="5"/>
    <n v="5.333333333333333"/>
    <s v="Plants were shaded out, flag leaf observed most likely died and fell off plant."/>
  </r>
  <r>
    <x v="28"/>
    <s v="PMS-438"/>
    <n v="2"/>
    <n v="1"/>
    <x v="2"/>
    <d v="2014-01-20T00:00:00"/>
    <n v="228"/>
    <n v="106"/>
    <s v="M. sinensis"/>
    <m/>
    <s v="China"/>
    <s v="Liaoning"/>
    <s v="Benxi"/>
    <m/>
    <m/>
    <n v="41.328833333333336"/>
    <n v="123.69026666666667"/>
    <n v="148"/>
    <d v="2014-03-03T00:00:00"/>
    <d v="2014-04-04T00:00:00"/>
    <d v="2014-04-07T00:00:00"/>
    <d v="2014-04-11T00:00:00"/>
    <d v="2014-05-02T00:00:00"/>
    <d v="2014-05-06T00:00:00"/>
    <n v="42"/>
    <n v="74"/>
    <n v="77"/>
    <n v="81"/>
    <n v="102"/>
    <n v="106"/>
    <n v="64"/>
    <n v="19"/>
    <n v="142"/>
    <n v="98"/>
    <n v="5"/>
    <n v="133"/>
    <n v="67"/>
    <n v="5"/>
    <n v="143"/>
    <n v="87"/>
    <n v="4"/>
    <n v="139.33333333333334"/>
    <n v="84"/>
    <n v="4.666666666666667"/>
    <m/>
  </r>
  <r>
    <x v="28"/>
    <s v="PMS-438"/>
    <n v="2"/>
    <n v="1"/>
    <x v="2"/>
    <d v="2014-01-20T00:00:00"/>
    <n v="229"/>
    <n v="107"/>
    <s v="M. sinensis"/>
    <m/>
    <s v="China"/>
    <s v="Liaoning"/>
    <s v="Benxi"/>
    <m/>
    <m/>
    <n v="41.328833333333336"/>
    <n v="123.69026666666667"/>
    <n v="148"/>
    <d v="2014-03-03T00:00:00"/>
    <d v="2014-03-14T00:00:00"/>
    <d v="2014-03-24T00:00:00"/>
    <d v="2014-03-28T00:00:00"/>
    <d v="2014-05-02T00:00:00"/>
    <d v="2014-05-06T00:00:00"/>
    <n v="42"/>
    <n v="53"/>
    <n v="63"/>
    <n v="67"/>
    <n v="102"/>
    <n v="106"/>
    <n v="38"/>
    <n v="21"/>
    <n v="138"/>
    <n v="94"/>
    <n v="3"/>
    <n v="128"/>
    <n v="94"/>
    <n v="4"/>
    <n v="144"/>
    <n v="105"/>
    <n v="4"/>
    <n v="136.66666666666666"/>
    <n v="97.666666666666671"/>
    <n v="3.6666666666666665"/>
    <m/>
  </r>
  <r>
    <x v="28"/>
    <s v="PMS-438"/>
    <n v="2"/>
    <n v="1"/>
    <x v="2"/>
    <d v="2014-01-20T00:00:00"/>
    <n v="230"/>
    <n v="108"/>
    <s v="M. sinensis"/>
    <m/>
    <s v="China"/>
    <s v="Liaoning"/>
    <s v="Benxi"/>
    <m/>
    <m/>
    <n v="41.328833333333336"/>
    <n v="123.69026666666667"/>
    <n v="148"/>
    <d v="2014-03-03T00:00:00"/>
    <d v="2014-03-07T00:00:00"/>
    <d v="2014-03-24T00:00:00"/>
    <d v="2014-03-28T00:00:00"/>
    <d v="2014-05-02T00:00:00"/>
    <d v="2014-05-06T00:00:00"/>
    <n v="42"/>
    <n v="46"/>
    <n v="63"/>
    <n v="67"/>
    <n v="102"/>
    <n v="106"/>
    <n v="63"/>
    <n v="39"/>
    <n v="156"/>
    <n v="98"/>
    <n v="4"/>
    <n v="139"/>
    <n v="102"/>
    <n v="4"/>
    <n v="142"/>
    <n v="98"/>
    <n v="4"/>
    <n v="145.66666666666666"/>
    <n v="99.333333333333329"/>
    <n v="4"/>
    <m/>
  </r>
  <r>
    <x v="29"/>
    <s v="UI10-00012"/>
    <n v="1"/>
    <n v="2"/>
    <x v="0"/>
    <d v="2012-08-27T00:00:00"/>
    <n v="29"/>
    <n v="97"/>
    <s v="M. sinensis"/>
    <s v="UI10-00012"/>
    <s v="Japan"/>
    <m/>
    <m/>
    <m/>
    <m/>
    <m/>
    <m/>
    <m/>
    <m/>
    <m/>
    <m/>
    <m/>
    <m/>
    <m/>
    <m/>
    <m/>
    <m/>
    <m/>
    <m/>
    <m/>
    <n v="81"/>
    <n v="0"/>
    <n v="82"/>
    <n v="19.100000000000001"/>
    <n v="7"/>
    <n v="73.5"/>
    <n v="18.5"/>
    <n v="9"/>
    <n v="76.7"/>
    <n v="16.8"/>
    <n v="7"/>
    <n v="77.399999999999991"/>
    <n v="18.133333333333336"/>
    <n v="7.666666666666667"/>
    <m/>
  </r>
  <r>
    <x v="29"/>
    <s v="UI10-00012"/>
    <n v="1"/>
    <n v="2"/>
    <x v="0"/>
    <d v="2012-08-27T00:00:00"/>
    <n v="30"/>
    <n v="98"/>
    <s v="M. sinensis"/>
    <s v="UI10-00012"/>
    <s v="Japan"/>
    <m/>
    <m/>
    <m/>
    <m/>
    <m/>
    <m/>
    <m/>
    <m/>
    <m/>
    <m/>
    <m/>
    <m/>
    <m/>
    <m/>
    <m/>
    <m/>
    <m/>
    <m/>
    <m/>
    <n v="106"/>
    <n v="0"/>
    <n v="59.3"/>
    <n v="15.4"/>
    <n v="8"/>
    <n v="61.8"/>
    <n v="13.2"/>
    <n v="8"/>
    <n v="72.8"/>
    <n v="18.399999999999999"/>
    <n v="7"/>
    <n v="64.633333333333326"/>
    <n v="15.666666666666666"/>
    <n v="7.666666666666667"/>
    <m/>
  </r>
  <r>
    <x v="29"/>
    <s v="UI10-00012"/>
    <n v="1"/>
    <n v="2"/>
    <x v="0"/>
    <d v="2012-08-27T00:00:00"/>
    <n v="31"/>
    <n v="99"/>
    <s v="M. sinensis"/>
    <s v="UI10-00012"/>
    <s v="Japan"/>
    <m/>
    <m/>
    <m/>
    <m/>
    <m/>
    <m/>
    <m/>
    <m/>
    <m/>
    <m/>
    <m/>
    <m/>
    <m/>
    <m/>
    <m/>
    <m/>
    <m/>
    <m/>
    <m/>
    <n v="103"/>
    <n v="0"/>
    <n v="77.3"/>
    <n v="15.8"/>
    <n v="8"/>
    <n v="83.7"/>
    <n v="18.899999999999999"/>
    <n v="10"/>
    <n v="66"/>
    <n v="14.9"/>
    <n v="10"/>
    <n v="75.666666666666671"/>
    <n v="16.533333333333335"/>
    <n v="9.3333333333333339"/>
    <m/>
  </r>
  <r>
    <x v="29"/>
    <s v="UI10-00012"/>
    <n v="3"/>
    <n v="1"/>
    <x v="1"/>
    <d v="2015-06-15T00:00:00"/>
    <n v="317"/>
    <n v="134"/>
    <s v="M. sinensis"/>
    <s v="UI10-00012"/>
    <s v="Japan"/>
    <m/>
    <m/>
    <m/>
    <m/>
    <m/>
    <m/>
    <m/>
    <d v="2015-10-12T00:00:00"/>
    <d v="2015-10-12T00:00:00"/>
    <m/>
    <m/>
    <m/>
    <m/>
    <n v="119"/>
    <n v="119"/>
    <m/>
    <m/>
    <m/>
    <m/>
    <n v="24"/>
    <n v="1"/>
    <n v="114.1"/>
    <n v="92.1"/>
    <n v="11"/>
    <n v="135.9"/>
    <n v="88.2"/>
    <n v="31"/>
    <n v="118.1"/>
    <n v="42.3"/>
    <n v="16"/>
    <n v="122.7"/>
    <n v="74.2"/>
    <n v="19.333333333333332"/>
    <m/>
  </r>
  <r>
    <x v="29"/>
    <s v="UI10-00012"/>
    <n v="3"/>
    <n v="1"/>
    <x v="1"/>
    <d v="2015-06-15T00:00:00"/>
    <n v="318"/>
    <n v="135"/>
    <s v="M. sinensis"/>
    <s v="UI10-00012"/>
    <s v="Japan"/>
    <m/>
    <m/>
    <m/>
    <m/>
    <m/>
    <m/>
    <m/>
    <d v="2015-09-21T00:00:00"/>
    <d v="2015-09-28T00:00:00"/>
    <d v="2015-10-05T00:00:00"/>
    <d v="2015-10-05T00:00:00"/>
    <m/>
    <m/>
    <n v="98"/>
    <n v="105"/>
    <n v="112"/>
    <n v="112"/>
    <m/>
    <m/>
    <n v="40"/>
    <n v="2"/>
    <n v="192.8"/>
    <n v="149.5"/>
    <n v="11"/>
    <n v="180.5"/>
    <n v="150.69999999999999"/>
    <n v="20"/>
    <n v="136.80000000000001"/>
    <n v="61.1"/>
    <n v="17"/>
    <n v="170.03333333333333"/>
    <n v="120.43333333333334"/>
    <n v="16"/>
    <m/>
  </r>
  <r>
    <x v="29"/>
    <s v="UI10-00012"/>
    <n v="3"/>
    <n v="1"/>
    <x v="1"/>
    <d v="2015-06-15T00:00:00"/>
    <n v="319"/>
    <n v="136"/>
    <s v="M. sinensis"/>
    <s v="UI10-00012"/>
    <s v="Japan"/>
    <m/>
    <m/>
    <m/>
    <m/>
    <m/>
    <m/>
    <m/>
    <d v="2015-09-14T00:00:00"/>
    <d v="2015-09-28T00:00:00"/>
    <d v="2015-09-28T00:00:00"/>
    <d v="2015-09-28T00:00:00"/>
    <m/>
    <m/>
    <n v="91"/>
    <n v="105"/>
    <n v="105"/>
    <n v="105"/>
    <m/>
    <m/>
    <n v="59"/>
    <n v="2"/>
    <n v="246.2"/>
    <n v="202.5"/>
    <n v="26"/>
    <n v="135.30000000000001"/>
    <n v="128"/>
    <n v="12"/>
    <n v="141.5"/>
    <n v="69.400000000000006"/>
    <n v="17"/>
    <n v="174.33333333333334"/>
    <n v="133.29999999999998"/>
    <n v="18.333333333333332"/>
    <m/>
  </r>
  <r>
    <x v="29"/>
    <s v="UI10-00012"/>
    <n v="1"/>
    <n v="1"/>
    <x v="2"/>
    <d v="2012-08-27T00:00:00"/>
    <n v="92"/>
    <n v="100"/>
    <s v="M. sinensis"/>
    <s v="UI10-00012"/>
    <s v="Japan"/>
    <m/>
    <m/>
    <m/>
    <m/>
    <m/>
    <m/>
    <m/>
    <d v="2013-03-01T00:00:00"/>
    <d v="2013-04-08T00:00:00"/>
    <d v="2013-04-15T00:00:00"/>
    <d v="2013-04-19T00:00:00"/>
    <m/>
    <m/>
    <n v="186"/>
    <n v="224"/>
    <n v="231"/>
    <n v="235"/>
    <m/>
    <m/>
    <n v="44"/>
    <n v="3"/>
    <n v="122.5"/>
    <n v="106.3"/>
    <n v="12"/>
    <n v="135.5"/>
    <n v="62.4"/>
    <n v="12"/>
    <n v="111.6"/>
    <n v="83.3"/>
    <n v="13"/>
    <n v="123.2"/>
    <n v="84"/>
    <n v="12.333333333333334"/>
    <m/>
  </r>
  <r>
    <x v="29"/>
    <s v="UI10-00012"/>
    <n v="1"/>
    <n v="1"/>
    <x v="2"/>
    <d v="2012-08-27T00:00:00"/>
    <n v="93"/>
    <n v="101"/>
    <s v="M. sinensis"/>
    <s v="UI10-00012"/>
    <s v="Japan"/>
    <m/>
    <m/>
    <m/>
    <m/>
    <m/>
    <m/>
    <m/>
    <d v="2013-03-01T00:00:00"/>
    <d v="2013-03-29T00:00:00"/>
    <d v="2013-04-08T00:00:00"/>
    <d v="2013-04-12T00:00:00"/>
    <m/>
    <m/>
    <n v="186"/>
    <n v="214"/>
    <n v="224"/>
    <n v="228"/>
    <m/>
    <m/>
    <n v="46"/>
    <n v="3"/>
    <n v="118.5"/>
    <n v="95.2"/>
    <n v="11"/>
    <n v="120.1"/>
    <n v="94.2"/>
    <n v="10"/>
    <n v="122.6"/>
    <n v="98.6"/>
    <n v="11"/>
    <n v="120.39999999999999"/>
    <n v="96"/>
    <n v="10.666666666666666"/>
    <m/>
  </r>
  <r>
    <x v="29"/>
    <s v="UI10-00012"/>
    <n v="1"/>
    <n v="1"/>
    <x v="2"/>
    <d v="2012-08-27T00:00:00"/>
    <n v="94"/>
    <n v="102"/>
    <s v="M. sinensis"/>
    <s v="UI10-00012"/>
    <s v="Japan"/>
    <m/>
    <m/>
    <m/>
    <m/>
    <m/>
    <m/>
    <m/>
    <d v="2013-03-06T00:00:00"/>
    <d v="2013-03-29T00:00:00"/>
    <d v="2013-04-01T00:00:00"/>
    <d v="2013-04-08T00:00:00"/>
    <m/>
    <m/>
    <n v="191"/>
    <n v="214"/>
    <n v="217"/>
    <n v="224"/>
    <m/>
    <m/>
    <n v="46"/>
    <n v="3"/>
    <n v="126.7"/>
    <n v="98.8"/>
    <n v="14"/>
    <n v="119.1"/>
    <n v="95.9"/>
    <n v="15"/>
    <n v="134.1"/>
    <n v="111.7"/>
    <n v="18"/>
    <n v="126.63333333333333"/>
    <n v="102.13333333333333"/>
    <n v="15.666666666666666"/>
    <m/>
  </r>
  <r>
    <x v="30"/>
    <s v="PI417947"/>
    <n v="1"/>
    <n v="2"/>
    <x v="0"/>
    <d v="2012-08-27T00:00:00"/>
    <n v="22"/>
    <n v="73"/>
    <s v="M. floridulus"/>
    <s v="PI417947"/>
    <s v="Papua New Guinea"/>
    <m/>
    <m/>
    <m/>
    <m/>
    <n v="-3.55"/>
    <n v="143.63333333333333"/>
    <n v="5"/>
    <m/>
    <m/>
    <m/>
    <m/>
    <m/>
    <m/>
    <m/>
    <m/>
    <m/>
    <m/>
    <m/>
    <m/>
    <n v="16"/>
    <n v="0"/>
    <n v="222.6"/>
    <n v="144"/>
    <n v="18"/>
    <n v="266.2"/>
    <n v="193.5"/>
    <n v="25"/>
    <n v="266.5"/>
    <n v="195"/>
    <n v="27"/>
    <n v="251.76666666666665"/>
    <n v="177.5"/>
    <n v="23.333333333333332"/>
    <m/>
  </r>
  <r>
    <x v="30"/>
    <s v="PI417947"/>
    <n v="1"/>
    <n v="2"/>
    <x v="0"/>
    <d v="2012-08-27T00:00:00"/>
    <n v="23"/>
    <n v="75"/>
    <s v="M. floridulus"/>
    <s v="PI417947"/>
    <s v="Papua New Guinea"/>
    <m/>
    <m/>
    <m/>
    <m/>
    <n v="-3.55"/>
    <n v="143.63333333333333"/>
    <n v="5"/>
    <m/>
    <m/>
    <m/>
    <m/>
    <m/>
    <m/>
    <m/>
    <m/>
    <m/>
    <m/>
    <m/>
    <m/>
    <n v="3"/>
    <n v="0"/>
    <n v="356.9"/>
    <n v="257.2"/>
    <n v="24"/>
    <n v="253"/>
    <n v="191.1"/>
    <n v="36"/>
    <n v="248.3"/>
    <n v="212.1"/>
    <n v="38"/>
    <n v="286.06666666666666"/>
    <n v="220.13333333333333"/>
    <n v="32.666666666666664"/>
    <m/>
  </r>
  <r>
    <x v="30"/>
    <s v="PI417947"/>
    <n v="3"/>
    <n v="1"/>
    <x v="1"/>
    <d v="2015-06-15T00:00:00"/>
    <n v="309"/>
    <n v="126"/>
    <s v="M. floridulus"/>
    <s v="PI417947"/>
    <s v="Papua New Guinea"/>
    <m/>
    <m/>
    <m/>
    <m/>
    <n v="-3.55"/>
    <n v="143.63333333333333"/>
    <n v="5"/>
    <d v="2015-08-24T00:00:00"/>
    <d v="2015-09-08T00:00:00"/>
    <d v="2015-09-08T00:00:00"/>
    <d v="2015-09-08T00:00:00"/>
    <m/>
    <m/>
    <n v="70"/>
    <n v="85"/>
    <n v="85"/>
    <n v="85"/>
    <m/>
    <m/>
    <n v="28"/>
    <n v="4"/>
    <n v="265.3"/>
    <n v="197.8"/>
    <n v="23"/>
    <n v="234.5"/>
    <n v="232.5"/>
    <n v="27"/>
    <n v="291.3"/>
    <n v="275.3"/>
    <n v="31"/>
    <n v="263.7"/>
    <n v="235.20000000000002"/>
    <n v="27"/>
    <m/>
  </r>
  <r>
    <x v="30"/>
    <s v="PI417947"/>
    <n v="3"/>
    <n v="1"/>
    <x v="1"/>
    <d v="2015-06-15T00:00:00"/>
    <n v="310"/>
    <n v="127"/>
    <s v="M. floridulus"/>
    <s v="PI417947"/>
    <s v="Papua New Guinea"/>
    <m/>
    <m/>
    <m/>
    <m/>
    <n v="-3.55"/>
    <n v="143.63333333333333"/>
    <n v="5"/>
    <d v="2015-09-08T00:00:00"/>
    <d v="2015-09-14T00:00:00"/>
    <d v="2015-09-28T00:00:00"/>
    <d v="2015-09-28T00:00:00"/>
    <d v="2015-10-05T00:00:00"/>
    <d v="2015-10-05T00:00:00"/>
    <n v="85"/>
    <n v="91"/>
    <n v="105"/>
    <n v="105"/>
    <n v="112"/>
    <n v="112"/>
    <n v="26"/>
    <n v="8"/>
    <n v="153.1"/>
    <n v="104.8"/>
    <n v="9"/>
    <n v="200.9"/>
    <n v="151.9"/>
    <n v="25"/>
    <n v="204.6"/>
    <n v="136.5"/>
    <n v="21"/>
    <n v="186.20000000000002"/>
    <n v="131.06666666666666"/>
    <n v="18.333333333333332"/>
    <m/>
  </r>
  <r>
    <x v="30"/>
    <s v="PI417947"/>
    <n v="1"/>
    <n v="1"/>
    <x v="2"/>
    <d v="2012-08-27T00:00:00"/>
    <n v="85"/>
    <n v="76"/>
    <s v="M. floridulus"/>
    <s v="PI417947"/>
    <s v="Papua New Guinea"/>
    <m/>
    <m/>
    <m/>
    <m/>
    <n v="-3.55"/>
    <n v="143.63333333333333"/>
    <n v="5"/>
    <d v="2012-12-26T00:00:00"/>
    <d v="2012-12-28T00:00:00"/>
    <d v="2012-12-31T00:00:00"/>
    <d v="2013-01-04T00:00:00"/>
    <d v="2013-02-08T00:00:00"/>
    <d v="2013-02-22T00:00:00"/>
    <n v="121"/>
    <n v="123"/>
    <n v="126"/>
    <n v="130"/>
    <n v="165"/>
    <n v="179"/>
    <n v="10"/>
    <n v="7"/>
    <n v="249"/>
    <n v="206.3"/>
    <n v="16"/>
    <n v="299.2"/>
    <n v="239"/>
    <n v="22"/>
    <n v="176.9"/>
    <n v="260"/>
    <n v="14"/>
    <n v="241.70000000000002"/>
    <n v="235.1"/>
    <n v="17.333333333333332"/>
    <m/>
  </r>
  <r>
    <x v="30"/>
    <s v="PI417947"/>
    <n v="1"/>
    <n v="1"/>
    <x v="2"/>
    <d v="2012-08-27T00:00:00"/>
    <n v="86"/>
    <n v="77"/>
    <s v="M. floridulus"/>
    <s v="PI417947"/>
    <s v="Papua New Guinea"/>
    <m/>
    <m/>
    <m/>
    <m/>
    <n v="-3.55"/>
    <n v="143.63333333333333"/>
    <n v="5"/>
    <d v="2012-12-26T00:00:00"/>
    <d v="2012-12-28T00:00:00"/>
    <d v="2013-01-04T00:00:00"/>
    <d v="2013-01-07T00:00:00"/>
    <d v="2013-02-15T00:00:00"/>
    <d v="2013-02-22T00:00:00"/>
    <n v="121"/>
    <n v="123"/>
    <n v="130"/>
    <n v="133"/>
    <n v="172"/>
    <n v="179"/>
    <n v="16"/>
    <n v="10"/>
    <n v="231.9"/>
    <n v="154.9"/>
    <n v="15"/>
    <n v="240.8"/>
    <n v="179.6"/>
    <n v="16"/>
    <n v="253.3"/>
    <n v="167"/>
    <n v="22"/>
    <n v="242"/>
    <n v="167.16666666666666"/>
    <n v="17.666666666666668"/>
    <m/>
  </r>
  <r>
    <x v="30"/>
    <s v="PI417947"/>
    <n v="1"/>
    <n v="1"/>
    <x v="2"/>
    <d v="2012-08-27T00:00:00"/>
    <n v="87"/>
    <n v="78"/>
    <s v="M. floridulus"/>
    <s v="PI417947"/>
    <s v="Papua New Guinea"/>
    <m/>
    <m/>
    <m/>
    <m/>
    <n v="-3.55"/>
    <n v="143.63333333333333"/>
    <n v="5"/>
    <d v="2013-01-07T00:00:00"/>
    <d v="2013-01-11T00:00:00"/>
    <d v="2013-01-14T00:00:00"/>
    <d v="2013-01-16T00:00:00"/>
    <d v="2013-02-15T00:00:00"/>
    <d v="2013-02-22T00:00:00"/>
    <n v="133"/>
    <n v="137"/>
    <n v="140"/>
    <n v="142"/>
    <n v="172"/>
    <n v="179"/>
    <n v="7"/>
    <n v="4"/>
    <n v="231.5"/>
    <n v="138"/>
    <n v="15"/>
    <n v="261.5"/>
    <n v="188.9"/>
    <n v="19"/>
    <n v="296.89999999999998"/>
    <n v="152.80000000000001"/>
    <n v="23"/>
    <n v="263.3"/>
    <n v="159.9"/>
    <n v="19"/>
    <m/>
  </r>
  <r>
    <x v="31"/>
    <s v="UI10-00008"/>
    <n v="1"/>
    <n v="2"/>
    <x v="0"/>
    <d v="2012-08-27T00:00:00"/>
    <n v="26"/>
    <n v="91"/>
    <s v="M. sacchariflorus"/>
    <m/>
    <m/>
    <m/>
    <m/>
    <m/>
    <m/>
    <m/>
    <m/>
    <m/>
    <d v="2012-10-05T00:00:00"/>
    <d v="2012-10-05T00:00:00"/>
    <m/>
    <m/>
    <m/>
    <m/>
    <n v="39"/>
    <n v="39"/>
    <m/>
    <m/>
    <m/>
    <m/>
    <n v="14"/>
    <n v="10"/>
    <n v="24.6"/>
    <n v="8.8000000000000007"/>
    <n v="7"/>
    <n v="32.9"/>
    <n v="10.199999999999999"/>
    <n v="4"/>
    <n v="23.7"/>
    <n v="8.1999999999999993"/>
    <n v="7"/>
    <n v="27.066666666666666"/>
    <n v="9.0666666666666664"/>
    <n v="6"/>
    <m/>
  </r>
  <r>
    <x v="31"/>
    <s v="UI10-00008"/>
    <n v="1"/>
    <n v="2"/>
    <x v="0"/>
    <d v="2012-08-27T00:00:00"/>
    <n v="27"/>
    <n v="92"/>
    <s v="M. sacchariflorus"/>
    <m/>
    <m/>
    <m/>
    <m/>
    <m/>
    <m/>
    <m/>
    <m/>
    <m/>
    <d v="2012-10-05T00:00:00"/>
    <d v="2012-10-05T00:00:00"/>
    <m/>
    <m/>
    <m/>
    <m/>
    <n v="39"/>
    <n v="39"/>
    <m/>
    <m/>
    <m/>
    <m/>
    <n v="31"/>
    <n v="3"/>
    <n v="26.9"/>
    <n v="13.2"/>
    <n v="6"/>
    <n v="26.6"/>
    <n v="14.2"/>
    <n v="6"/>
    <n v="27.2"/>
    <n v="12.5"/>
    <n v="8"/>
    <n v="26.900000000000002"/>
    <n v="13.299999999999999"/>
    <n v="6.666666666666667"/>
    <m/>
  </r>
  <r>
    <x v="31"/>
    <s v="UI10-00008"/>
    <n v="1"/>
    <n v="2"/>
    <x v="0"/>
    <d v="2012-08-27T00:00:00"/>
    <n v="28"/>
    <n v="93"/>
    <s v="M. sacchariflorus"/>
    <m/>
    <m/>
    <m/>
    <m/>
    <m/>
    <m/>
    <m/>
    <m/>
    <m/>
    <d v="2012-10-05T00:00:00"/>
    <d v="2012-10-05T00:00:00"/>
    <m/>
    <m/>
    <m/>
    <m/>
    <n v="39"/>
    <n v="39"/>
    <m/>
    <m/>
    <m/>
    <m/>
    <n v="21"/>
    <n v="14"/>
    <n v="48.9"/>
    <n v="11.4"/>
    <n v="7"/>
    <n v="33"/>
    <n v="18.5"/>
    <n v="5"/>
    <n v="38.799999999999997"/>
    <n v="22.2"/>
    <n v="8"/>
    <n v="40.233333333333334"/>
    <n v="17.366666666666664"/>
    <n v="6.666666666666667"/>
    <m/>
  </r>
  <r>
    <x v="31"/>
    <s v="UI10-00008"/>
    <n v="3"/>
    <n v="1"/>
    <x v="1"/>
    <d v="2015-06-15T00:00:00"/>
    <n v="314"/>
    <n v="131"/>
    <s v="M. sacchariflorus"/>
    <m/>
    <m/>
    <m/>
    <m/>
    <m/>
    <m/>
    <m/>
    <m/>
    <m/>
    <d v="2015-07-20T00:00:00"/>
    <d v="2015-07-27T00:00:00"/>
    <d v="2015-07-27T00:00:00"/>
    <d v="2015-08-03T00:00:00"/>
    <m/>
    <m/>
    <n v="35"/>
    <n v="42"/>
    <n v="42"/>
    <n v="49"/>
    <m/>
    <m/>
    <n v="57"/>
    <n v="10"/>
    <n v="57"/>
    <n v="36.5"/>
    <n v="10"/>
    <n v="63"/>
    <n v="36.200000000000003"/>
    <n v="10"/>
    <n v="58.1"/>
    <n v="36.5"/>
    <n v="10"/>
    <n v="59.366666666666667"/>
    <n v="36.4"/>
    <n v="10"/>
    <m/>
  </r>
  <r>
    <x v="31"/>
    <s v="UI10-00008"/>
    <n v="3"/>
    <n v="1"/>
    <x v="1"/>
    <d v="2015-06-15T00:00:00"/>
    <n v="315"/>
    <n v="132"/>
    <s v="M. sacchariflorus"/>
    <m/>
    <m/>
    <m/>
    <m/>
    <m/>
    <m/>
    <m/>
    <m/>
    <m/>
    <d v="2015-07-13T00:00:00"/>
    <d v="2015-07-13T00:00:00"/>
    <d v="2015-07-13T00:00:00"/>
    <d v="2015-07-20T00:00:00"/>
    <d v="2015-08-03T00:00:00"/>
    <d v="2015-08-03T00:00:00"/>
    <n v="28"/>
    <n v="28"/>
    <n v="28"/>
    <n v="35"/>
    <n v="49"/>
    <n v="49"/>
    <n v="72"/>
    <n v="11"/>
    <n v="67.2"/>
    <n v="45.2"/>
    <n v="9"/>
    <n v="68.5"/>
    <n v="38.299999999999997"/>
    <n v="12"/>
    <n v="66.5"/>
    <n v="43.8"/>
    <n v="10"/>
    <n v="67.399999999999991"/>
    <n v="42.43333333333333"/>
    <n v="10.333333333333334"/>
    <m/>
  </r>
  <r>
    <x v="31"/>
    <s v="UI10-00008"/>
    <n v="3"/>
    <n v="1"/>
    <x v="1"/>
    <d v="2015-06-15T00:00:00"/>
    <n v="316"/>
    <n v="133"/>
    <s v="M. sacchariflorus"/>
    <m/>
    <m/>
    <m/>
    <m/>
    <m/>
    <m/>
    <m/>
    <m/>
    <m/>
    <d v="2015-07-20T00:00:00"/>
    <d v="2015-07-27T00:00:00"/>
    <d v="2015-07-27T00:00:00"/>
    <d v="2015-07-27T00:00:00"/>
    <d v="2015-08-03T00:00:00"/>
    <d v="2015-08-03T00:00:00"/>
    <n v="35"/>
    <n v="42"/>
    <n v="42"/>
    <n v="42"/>
    <n v="49"/>
    <n v="49"/>
    <n v="45"/>
    <n v="8"/>
    <n v="48"/>
    <n v="32.799999999999997"/>
    <n v="6"/>
    <n v="51.2"/>
    <n v="36"/>
    <n v="7"/>
    <n v="45"/>
    <n v="28.6"/>
    <n v="6"/>
    <n v="48.066666666666663"/>
    <n v="32.466666666666669"/>
    <n v="6.333333333333333"/>
    <m/>
  </r>
  <r>
    <x v="31"/>
    <s v="UI10-00008"/>
    <n v="1"/>
    <n v="1"/>
    <x v="2"/>
    <d v="2012-08-27T00:00:00"/>
    <n v="89"/>
    <n v="94"/>
    <s v="M. sacchariflorus"/>
    <m/>
    <m/>
    <m/>
    <m/>
    <m/>
    <m/>
    <m/>
    <m/>
    <m/>
    <d v="2012-10-17T00:00:00"/>
    <d v="2012-10-29T00:00:00"/>
    <d v="2012-11-02T00:00:00"/>
    <d v="2012-11-05T00:00:00"/>
    <d v="2012-11-14T00:00:00"/>
    <d v="2012-11-16T00:00:00"/>
    <n v="51"/>
    <n v="63"/>
    <n v="67"/>
    <n v="70"/>
    <n v="79"/>
    <n v="81"/>
    <n v="44"/>
    <n v="18"/>
    <n v="119.3"/>
    <n v="89"/>
    <n v="9"/>
    <n v="118.7"/>
    <n v="90"/>
    <n v="8"/>
    <n v="105.8"/>
    <n v="79"/>
    <n v="10"/>
    <n v="114.60000000000001"/>
    <n v="86"/>
    <n v="9"/>
    <m/>
  </r>
  <r>
    <x v="31"/>
    <s v="UI10-00008"/>
    <n v="1"/>
    <n v="1"/>
    <x v="2"/>
    <d v="2012-08-27T00:00:00"/>
    <n v="90"/>
    <n v="95"/>
    <s v="M. sacchariflorus"/>
    <m/>
    <m/>
    <m/>
    <m/>
    <m/>
    <m/>
    <m/>
    <m/>
    <m/>
    <d v="2012-10-26T00:00:00"/>
    <d v="2012-11-05T00:00:00"/>
    <d v="2012-11-09T00:00:00"/>
    <d v="2012-11-12T00:00:00"/>
    <d v="2012-11-26T00:00:00"/>
    <d v="2012-11-28T00:00:00"/>
    <n v="60"/>
    <n v="70"/>
    <n v="74"/>
    <n v="77"/>
    <n v="91"/>
    <n v="93"/>
    <n v="18"/>
    <n v="6"/>
    <n v="73.5"/>
    <n v="63.8"/>
    <n v="10"/>
    <n v="103.3"/>
    <n v="87.5"/>
    <n v="12"/>
    <n v="76.5"/>
    <n v="53.3"/>
    <n v="23"/>
    <n v="84.433333333333337"/>
    <n v="68.2"/>
    <n v="15"/>
    <m/>
  </r>
  <r>
    <x v="31"/>
    <s v="UI10-00008"/>
    <n v="1"/>
    <n v="1"/>
    <x v="2"/>
    <d v="2012-08-27T00:00:00"/>
    <n v="91"/>
    <n v="96"/>
    <s v="M. sacchariflorus"/>
    <m/>
    <m/>
    <m/>
    <m/>
    <m/>
    <m/>
    <m/>
    <m/>
    <m/>
    <d v="2012-10-26T00:00:00"/>
    <d v="2012-11-07T00:00:00"/>
    <d v="2012-11-09T00:00:00"/>
    <d v="2012-11-12T00:00:00"/>
    <d v="2012-11-19T00:00:00"/>
    <d v="2012-11-26T00:00:00"/>
    <n v="60"/>
    <n v="72"/>
    <n v="74"/>
    <n v="77"/>
    <n v="84"/>
    <n v="91"/>
    <n v="18"/>
    <n v="11"/>
    <n v="112.8"/>
    <n v="81.7"/>
    <n v="8"/>
    <n v="83.9"/>
    <n v="70.599999999999994"/>
    <n v="10"/>
    <n v="108.3"/>
    <n v="65.2"/>
    <n v="19"/>
    <n v="101.66666666666667"/>
    <n v="72.5"/>
    <n v="12.333333333333334"/>
    <m/>
  </r>
  <r>
    <x v="32"/>
    <s v="UI10-00041"/>
    <n v="1"/>
    <n v="2"/>
    <x v="0"/>
    <d v="2012-08-27T00:00:00"/>
    <n v="32"/>
    <n v="109"/>
    <s v="M. sinensis"/>
    <m/>
    <m/>
    <m/>
    <m/>
    <m/>
    <m/>
    <m/>
    <m/>
    <m/>
    <m/>
    <m/>
    <m/>
    <m/>
    <m/>
    <m/>
    <m/>
    <m/>
    <m/>
    <m/>
    <m/>
    <m/>
    <n v="91"/>
    <n v="0"/>
    <n v="59.8"/>
    <n v="11.1"/>
    <n v="6"/>
    <n v="57"/>
    <n v="9.1"/>
    <n v="6"/>
    <n v="64.7"/>
    <n v="10.9"/>
    <n v="6"/>
    <n v="60.5"/>
    <n v="10.366666666666667"/>
    <n v="6"/>
    <m/>
  </r>
  <r>
    <x v="32"/>
    <s v="UI10-00041"/>
    <n v="1"/>
    <n v="2"/>
    <x v="0"/>
    <d v="2012-08-27T00:00:00"/>
    <n v="33"/>
    <n v="110"/>
    <s v="M. sinensis"/>
    <m/>
    <m/>
    <m/>
    <m/>
    <m/>
    <m/>
    <m/>
    <m/>
    <m/>
    <m/>
    <m/>
    <m/>
    <m/>
    <m/>
    <m/>
    <m/>
    <m/>
    <m/>
    <m/>
    <m/>
    <m/>
    <n v="54"/>
    <n v="0"/>
    <n v="44.7"/>
    <n v="8.1999999999999993"/>
    <n v="7"/>
    <n v="60.8"/>
    <n v="12.5"/>
    <n v="10"/>
    <n v="54.3"/>
    <n v="7.7"/>
    <n v="5"/>
    <n v="53.266666666666673"/>
    <n v="9.4666666666666668"/>
    <n v="7.333333333333333"/>
    <m/>
  </r>
  <r>
    <x v="32"/>
    <s v="UI10-00041"/>
    <n v="1"/>
    <n v="2"/>
    <x v="0"/>
    <d v="2012-08-27T00:00:00"/>
    <n v="34"/>
    <n v="111"/>
    <s v="M. sinensis"/>
    <m/>
    <m/>
    <m/>
    <m/>
    <m/>
    <m/>
    <m/>
    <m/>
    <m/>
    <m/>
    <m/>
    <m/>
    <m/>
    <m/>
    <m/>
    <m/>
    <m/>
    <m/>
    <m/>
    <m/>
    <m/>
    <n v="72"/>
    <n v="0"/>
    <n v="55.3"/>
    <n v="11.3"/>
    <n v="11"/>
    <n v="60.1"/>
    <n v="11.5"/>
    <n v="9"/>
    <n v="59.6"/>
    <n v="10.3"/>
    <n v="6"/>
    <n v="58.333333333333336"/>
    <n v="11.033333333333333"/>
    <n v="8.6666666666666661"/>
    <m/>
  </r>
  <r>
    <x v="32"/>
    <s v="UI10-00041"/>
    <n v="3"/>
    <n v="1"/>
    <x v="1"/>
    <d v="2015-06-15T00:00:00"/>
    <n v="320"/>
    <n v="137"/>
    <s v="M. sinensis"/>
    <m/>
    <m/>
    <m/>
    <m/>
    <m/>
    <m/>
    <m/>
    <m/>
    <m/>
    <d v="2015-07-27T00:00:00"/>
    <m/>
    <m/>
    <m/>
    <m/>
    <m/>
    <n v="42"/>
    <m/>
    <m/>
    <m/>
    <m/>
    <m/>
    <n v="87"/>
    <n v="2"/>
    <n v="69.3"/>
    <n v="46.8"/>
    <n v="6"/>
    <n v="77.099999999999994"/>
    <n v="45.3"/>
    <n v="8"/>
    <n v="93.5"/>
    <n v="33.5"/>
    <n v="8"/>
    <n v="79.966666666666654"/>
    <n v="41.866666666666667"/>
    <n v="7.333333333333333"/>
    <m/>
  </r>
  <r>
    <x v="32"/>
    <s v="UI10-00041"/>
    <n v="3"/>
    <n v="1"/>
    <x v="1"/>
    <d v="2015-06-15T00:00:00"/>
    <n v="321"/>
    <n v="138"/>
    <s v="M. sinensis"/>
    <m/>
    <m/>
    <m/>
    <m/>
    <m/>
    <m/>
    <m/>
    <m/>
    <m/>
    <d v="2015-10-12T00:00:00"/>
    <m/>
    <m/>
    <m/>
    <m/>
    <m/>
    <n v="119"/>
    <m/>
    <m/>
    <m/>
    <m/>
    <m/>
    <n v="141"/>
    <n v="1"/>
    <n v="64.5"/>
    <n v="37.299999999999997"/>
    <n v="7"/>
    <n v="92.3"/>
    <n v="20"/>
    <n v="8"/>
    <n v="77.099999999999994"/>
    <n v="20.5"/>
    <n v="12"/>
    <n v="77.966666666666669"/>
    <n v="25.933333333333334"/>
    <n v="9"/>
    <m/>
  </r>
  <r>
    <x v="32"/>
    <s v="UI10-00041"/>
    <n v="3"/>
    <n v="1"/>
    <x v="1"/>
    <d v="2015-06-15T00:00:00"/>
    <n v="322"/>
    <n v="139"/>
    <s v="M. sinensis"/>
    <m/>
    <m/>
    <m/>
    <m/>
    <m/>
    <m/>
    <m/>
    <m/>
    <m/>
    <d v="2015-08-10T00:00:00"/>
    <m/>
    <m/>
    <m/>
    <m/>
    <m/>
    <n v="56"/>
    <m/>
    <m/>
    <m/>
    <m/>
    <m/>
    <n v="169"/>
    <s v="≥1"/>
    <n v="67.099999999999994"/>
    <n v="13"/>
    <n v="8"/>
    <n v="74.3"/>
    <n v="14.7"/>
    <n v="9"/>
    <n v="70"/>
    <n v="11.8"/>
    <n v="8"/>
    <n v="70.466666666666654"/>
    <n v="13.166666666666666"/>
    <n v="8.3333333333333339"/>
    <m/>
  </r>
  <r>
    <x v="32"/>
    <s v="UI10-00041"/>
    <n v="1"/>
    <n v="1"/>
    <x v="2"/>
    <d v="2012-08-27T00:00:00"/>
    <n v="95"/>
    <n v="112"/>
    <s v="M. sinensis"/>
    <m/>
    <m/>
    <m/>
    <m/>
    <m/>
    <m/>
    <m/>
    <m/>
    <m/>
    <d v="2012-11-19T00:00:00"/>
    <d v="2012-12-31T00:00:00"/>
    <d v="2013-01-09T00:00:00"/>
    <d v="2013-01-18T00:00:00"/>
    <d v="2013-01-23T00:00:00"/>
    <d v="2013-01-28T00:00:00"/>
    <n v="84"/>
    <n v="126"/>
    <n v="135"/>
    <n v="144"/>
    <n v="149"/>
    <n v="154"/>
    <n v="60"/>
    <n v="23"/>
    <n v="110.8"/>
    <n v="79.599999999999994"/>
    <n v="7"/>
    <n v="109.4"/>
    <n v="83.3"/>
    <n v="12"/>
    <n v="110.2"/>
    <n v="58.1"/>
    <n v="8"/>
    <n v="110.13333333333333"/>
    <n v="73.666666666666657"/>
    <n v="9"/>
    <m/>
  </r>
  <r>
    <x v="32"/>
    <s v="UI10-00041"/>
    <n v="1"/>
    <n v="1"/>
    <x v="2"/>
    <d v="2012-08-27T00:00:00"/>
    <n v="96"/>
    <n v="113"/>
    <s v="M. sinensis"/>
    <m/>
    <m/>
    <m/>
    <m/>
    <m/>
    <m/>
    <m/>
    <m/>
    <m/>
    <d v="2012-10-05T00:00:00"/>
    <d v="2012-10-15T00:00:00"/>
    <d v="2012-11-26T00:00:00"/>
    <d v="2012-12-03T00:00:00"/>
    <d v="2013-01-16T00:00:00"/>
    <d v="2013-01-18T00:00:00"/>
    <n v="39"/>
    <n v="49"/>
    <n v="91"/>
    <n v="98"/>
    <n v="142"/>
    <n v="144"/>
    <n v="51"/>
    <n v="24"/>
    <n v="125.8"/>
    <n v="74"/>
    <n v="9"/>
    <n v="120.4"/>
    <n v="76.5"/>
    <n v="9"/>
    <n v="122"/>
    <n v="86.6"/>
    <n v="7"/>
    <n v="122.73333333333333"/>
    <n v="79.033333333333331"/>
    <n v="8.3333333333333339"/>
    <m/>
  </r>
  <r>
    <x v="32"/>
    <s v="UI10-00041"/>
    <n v="1"/>
    <n v="1"/>
    <x v="2"/>
    <d v="2012-08-27T00:00:00"/>
    <n v="97"/>
    <n v="114"/>
    <s v="M. sinensis"/>
    <m/>
    <m/>
    <m/>
    <m/>
    <m/>
    <m/>
    <m/>
    <m/>
    <m/>
    <d v="2012-10-17T00:00:00"/>
    <d v="2012-11-28T00:00:00"/>
    <d v="2012-12-12T00:00:00"/>
    <d v="2012-12-26T00:00:00"/>
    <d v="2013-01-16T00:00:00"/>
    <d v="2013-01-18T00:00:00"/>
    <n v="51"/>
    <n v="93"/>
    <n v="107"/>
    <n v="121"/>
    <n v="142"/>
    <n v="144"/>
    <n v="33"/>
    <n v="10"/>
    <n v="135.19999999999999"/>
    <n v="105.8"/>
    <n v="8"/>
    <n v="138.4"/>
    <n v="57.5"/>
    <n v="11"/>
    <n v="142.9"/>
    <n v="110"/>
    <n v="11"/>
    <n v="138.83333333333334"/>
    <n v="91.100000000000009"/>
    <n v="10"/>
    <m/>
  </r>
  <r>
    <x v="33"/>
    <s v="UI10-00048"/>
    <n v="1"/>
    <n v="2"/>
    <x v="0"/>
    <d v="2012-08-27T00:00:00"/>
    <n v="35"/>
    <n v="115"/>
    <s v="M. sinensis"/>
    <m/>
    <m/>
    <m/>
    <m/>
    <m/>
    <m/>
    <m/>
    <m/>
    <m/>
    <m/>
    <m/>
    <m/>
    <m/>
    <m/>
    <m/>
    <m/>
    <m/>
    <m/>
    <m/>
    <m/>
    <m/>
    <n v="648"/>
    <n v="0"/>
    <n v="40.299999999999997"/>
    <n v="9.1"/>
    <n v="8"/>
    <n v="48.6"/>
    <n v="11.3"/>
    <n v="6"/>
    <n v="35.1"/>
    <n v="9.8000000000000007"/>
    <n v="9"/>
    <n v="41.333333333333336"/>
    <n v="10.066666666666666"/>
    <n v="7.666666666666667"/>
    <m/>
  </r>
  <r>
    <x v="33"/>
    <s v="UI10-00048"/>
    <n v="1"/>
    <n v="2"/>
    <x v="0"/>
    <d v="2012-08-27T00:00:00"/>
    <n v="36"/>
    <n v="116"/>
    <s v="M. sinensis"/>
    <m/>
    <m/>
    <m/>
    <m/>
    <m/>
    <m/>
    <m/>
    <m/>
    <m/>
    <m/>
    <m/>
    <m/>
    <m/>
    <m/>
    <m/>
    <m/>
    <m/>
    <m/>
    <m/>
    <m/>
    <m/>
    <n v="368"/>
    <n v="0"/>
    <n v="44.2"/>
    <n v="8.1"/>
    <n v="6"/>
    <n v="35.1"/>
    <n v="10.9"/>
    <n v="8"/>
    <n v="44.5"/>
    <n v="9.8000000000000007"/>
    <n v="6"/>
    <n v="41.266666666666673"/>
    <n v="9.6"/>
    <n v="6.666666666666667"/>
    <m/>
  </r>
  <r>
    <x v="33"/>
    <s v="UI10-00048"/>
    <n v="1"/>
    <n v="2"/>
    <x v="0"/>
    <d v="2012-08-27T00:00:00"/>
    <n v="37"/>
    <n v="117"/>
    <s v="M. sinensis"/>
    <m/>
    <m/>
    <m/>
    <m/>
    <m/>
    <m/>
    <m/>
    <m/>
    <m/>
    <m/>
    <m/>
    <m/>
    <m/>
    <m/>
    <m/>
    <m/>
    <m/>
    <m/>
    <m/>
    <m/>
    <m/>
    <n v="376"/>
    <n v="0"/>
    <n v="38.1"/>
    <n v="9.1999999999999993"/>
    <n v="9"/>
    <n v="48"/>
    <n v="9.6999999999999993"/>
    <n v="7"/>
    <n v="34.200000000000003"/>
    <n v="7.9"/>
    <n v="8"/>
    <n v="40.1"/>
    <n v="8.9333333333333318"/>
    <n v="8"/>
    <m/>
  </r>
  <r>
    <x v="33"/>
    <s v="UI10-00048"/>
    <n v="3"/>
    <n v="1"/>
    <x v="1"/>
    <d v="2015-06-15T00:00:00"/>
    <n v="323"/>
    <n v="140"/>
    <s v="M. sinensis"/>
    <m/>
    <m/>
    <m/>
    <m/>
    <m/>
    <m/>
    <m/>
    <m/>
    <m/>
    <m/>
    <m/>
    <m/>
    <m/>
    <m/>
    <m/>
    <m/>
    <m/>
    <m/>
    <m/>
    <m/>
    <m/>
    <n v="87"/>
    <n v="0"/>
    <n v="69.3"/>
    <n v="13.2"/>
    <n v="7"/>
    <n v="67.8"/>
    <n v="12.5"/>
    <n v="7"/>
    <n v="63"/>
    <n v="11.5"/>
    <n v="8"/>
    <n v="66.7"/>
    <n v="12.4"/>
    <n v="7.333333333333333"/>
    <m/>
  </r>
  <r>
    <x v="33"/>
    <s v="UI10-00048"/>
    <n v="3"/>
    <n v="1"/>
    <x v="1"/>
    <d v="2015-06-15T00:00:00"/>
    <n v="324"/>
    <n v="141"/>
    <s v="M. sinensis"/>
    <m/>
    <m/>
    <m/>
    <m/>
    <m/>
    <m/>
    <m/>
    <m/>
    <m/>
    <m/>
    <m/>
    <m/>
    <m/>
    <m/>
    <m/>
    <m/>
    <m/>
    <m/>
    <m/>
    <m/>
    <m/>
    <n v="176"/>
    <n v="0"/>
    <n v="61.8"/>
    <n v="10.1"/>
    <n v="9"/>
    <n v="60.3"/>
    <n v="11.8"/>
    <n v="7"/>
    <n v="72.5"/>
    <n v="13.2"/>
    <n v="8"/>
    <n v="64.86666666666666"/>
    <n v="11.699999999999998"/>
    <n v="8"/>
    <m/>
  </r>
  <r>
    <x v="33"/>
    <s v="UI10-00048"/>
    <n v="3"/>
    <n v="1"/>
    <x v="1"/>
    <d v="2015-06-15T00:00:00"/>
    <n v="325"/>
    <n v="142"/>
    <s v="M. sinensis"/>
    <m/>
    <m/>
    <m/>
    <m/>
    <m/>
    <m/>
    <m/>
    <m/>
    <m/>
    <m/>
    <m/>
    <m/>
    <m/>
    <m/>
    <m/>
    <m/>
    <m/>
    <m/>
    <m/>
    <m/>
    <m/>
    <n v="198"/>
    <n v="0"/>
    <n v="66.400000000000006"/>
    <n v="12.5"/>
    <n v="8"/>
    <n v="66"/>
    <n v="12.2"/>
    <n v="9"/>
    <n v="60.9"/>
    <n v="12.5"/>
    <n v="8"/>
    <n v="64.433333333333337"/>
    <n v="12.4"/>
    <n v="8.3333333333333339"/>
    <m/>
  </r>
  <r>
    <x v="33"/>
    <s v="UI10-00048"/>
    <n v="1"/>
    <n v="1"/>
    <x v="2"/>
    <d v="2012-08-27T00:00:00"/>
    <n v="98"/>
    <n v="118"/>
    <s v="M. sinensis"/>
    <m/>
    <m/>
    <m/>
    <m/>
    <m/>
    <m/>
    <m/>
    <m/>
    <m/>
    <d v="2013-02-22T00:00:00"/>
    <d v="2013-03-01T00:00:00"/>
    <d v="2013-03-06T00:00:00"/>
    <d v="2013-03-15T00:00:00"/>
    <d v="2013-04-26T00:00:00"/>
    <d v="2013-05-01T00:00:00"/>
    <n v="179"/>
    <n v="186"/>
    <n v="191"/>
    <n v="200"/>
    <n v="242"/>
    <n v="247"/>
    <n v="99"/>
    <n v="23"/>
    <n v="128.19999999999999"/>
    <n v="100"/>
    <n v="9"/>
    <n v="123.6"/>
    <n v="96.4"/>
    <n v="11"/>
    <n v="118.7"/>
    <n v="85.2"/>
    <n v="3"/>
    <n v="123.5"/>
    <n v="93.866666666666674"/>
    <n v="7.666666666666667"/>
    <m/>
  </r>
  <r>
    <x v="33"/>
    <s v="UI10-00048"/>
    <n v="1"/>
    <n v="1"/>
    <x v="2"/>
    <d v="2012-08-27T00:00:00"/>
    <n v="99"/>
    <n v="119"/>
    <s v="M. sinensis"/>
    <m/>
    <m/>
    <m/>
    <m/>
    <m/>
    <m/>
    <m/>
    <m/>
    <m/>
    <d v="2013-02-22T00:00:00"/>
    <d v="2013-02-01T00:00:00"/>
    <d v="2013-03-01T00:00:00"/>
    <d v="2013-03-06T00:00:00"/>
    <d v="2013-04-22T00:00:00"/>
    <d v="2013-04-26T00:00:00"/>
    <n v="179"/>
    <n v="158"/>
    <n v="186"/>
    <n v="191"/>
    <n v="238"/>
    <n v="242"/>
    <n v="111"/>
    <n v="17"/>
    <n v="121"/>
    <n v="95.8"/>
    <n v="11"/>
    <n v="137.4"/>
    <n v="51.5"/>
    <n v="14"/>
    <n v="128.80000000000001"/>
    <n v="44.6"/>
    <n v="12"/>
    <n v="129.06666666666666"/>
    <n v="63.966666666666669"/>
    <n v="12.333333333333334"/>
    <m/>
  </r>
  <r>
    <x v="33"/>
    <s v="UI10-00048"/>
    <n v="1"/>
    <n v="1"/>
    <x v="2"/>
    <d v="2012-08-27T00:00:00"/>
    <n v="100"/>
    <n v="120"/>
    <s v="M. sinensis"/>
    <m/>
    <m/>
    <m/>
    <m/>
    <m/>
    <m/>
    <m/>
    <m/>
    <m/>
    <d v="2013-02-22T00:00:00"/>
    <d v="2013-02-01T00:00:00"/>
    <d v="2013-03-01T00:00:00"/>
    <d v="2013-03-06T00:00:00"/>
    <d v="2013-04-08T00:00:00"/>
    <d v="2013-04-15T00:00:00"/>
    <n v="179"/>
    <n v="158"/>
    <n v="186"/>
    <n v="191"/>
    <n v="224"/>
    <n v="231"/>
    <n v="112"/>
    <n v="17"/>
    <n v="112.7"/>
    <n v="87.2"/>
    <n v="9"/>
    <n v="136.4"/>
    <n v="34.799999999999997"/>
    <n v="12"/>
    <n v="108"/>
    <n v="30.9"/>
    <n v="14"/>
    <n v="119.03333333333335"/>
    <n v="50.966666666666669"/>
    <n v="11.666666666666666"/>
    <m/>
  </r>
  <r>
    <x v="34"/>
    <s v="UI11-00001.5"/>
    <n v="1"/>
    <n v="2"/>
    <x v="0"/>
    <d v="2012-08-27T00:00:00"/>
    <n v="44"/>
    <n v="133"/>
    <s v="M. sinensis"/>
    <m/>
    <s v="Japan"/>
    <m/>
    <m/>
    <m/>
    <n v="4"/>
    <n v="31.83"/>
    <n v="131.41999999999999"/>
    <n v="30"/>
    <d v="2012-10-05T00:00:00"/>
    <d v="2012-10-05T00:00:00"/>
    <d v="2012-10-10T00:00:00"/>
    <d v="2012-10-10T00:00:00"/>
    <m/>
    <m/>
    <n v="39"/>
    <n v="39"/>
    <n v="44"/>
    <n v="44"/>
    <m/>
    <m/>
    <n v="15"/>
    <n v="0"/>
    <n v="106"/>
    <n v="18.3"/>
    <n v="9"/>
    <n v="113.9"/>
    <n v="20.6"/>
    <n v="10"/>
    <n v="108.4"/>
    <n v="19.100000000000001"/>
    <n v="10"/>
    <n v="109.43333333333334"/>
    <n v="19.333333333333336"/>
    <n v="9.6666666666666661"/>
    <m/>
  </r>
  <r>
    <x v="34"/>
    <s v="UI11-00001.5"/>
    <n v="1"/>
    <n v="2"/>
    <x v="0"/>
    <d v="2012-08-27T00:00:00"/>
    <n v="45"/>
    <n v="134"/>
    <s v="M. sinensis"/>
    <m/>
    <s v="Japan"/>
    <m/>
    <m/>
    <m/>
    <n v="4"/>
    <n v="31.83"/>
    <n v="131.41999999999999"/>
    <n v="30"/>
    <m/>
    <m/>
    <m/>
    <m/>
    <m/>
    <m/>
    <m/>
    <m/>
    <m/>
    <m/>
    <m/>
    <m/>
    <n v="24"/>
    <n v="0"/>
    <n v="100"/>
    <n v="17"/>
    <n v="12"/>
    <n v="107.5"/>
    <n v="19.2"/>
    <n v="10"/>
    <n v="101.9"/>
    <n v="17.100000000000001"/>
    <n v="8"/>
    <n v="103.13333333333333"/>
    <n v="17.766666666666669"/>
    <n v="10"/>
    <m/>
  </r>
  <r>
    <x v="34"/>
    <s v="UI11-00001.5"/>
    <n v="1"/>
    <n v="2"/>
    <x v="0"/>
    <d v="2012-08-27T00:00:00"/>
    <n v="46"/>
    <n v="135"/>
    <s v="M. sinensis"/>
    <m/>
    <s v="Japan"/>
    <m/>
    <m/>
    <m/>
    <n v="4"/>
    <n v="31.83"/>
    <n v="131.41999999999999"/>
    <n v="30"/>
    <m/>
    <m/>
    <m/>
    <m/>
    <m/>
    <m/>
    <m/>
    <m/>
    <m/>
    <m/>
    <m/>
    <m/>
    <n v="20"/>
    <n v="0"/>
    <n v="107.9"/>
    <n v="16.899999999999999"/>
    <n v="11"/>
    <n v="103.9"/>
    <n v="18.5"/>
    <n v="14"/>
    <n v="100.9"/>
    <n v="19"/>
    <n v="12"/>
    <n v="104.23333333333335"/>
    <n v="18.133333333333333"/>
    <n v="12.333333333333334"/>
    <m/>
  </r>
  <r>
    <x v="34"/>
    <s v="UI11-00001.5"/>
    <n v="3"/>
    <n v="1"/>
    <x v="1"/>
    <d v="2015-06-15T00:00:00"/>
    <n v="330"/>
    <n v="149"/>
    <s v="M. sinensis"/>
    <m/>
    <s v="Japan"/>
    <m/>
    <m/>
    <m/>
    <n v="4"/>
    <n v="31.83"/>
    <n v="131.41999999999999"/>
    <n v="30"/>
    <d v="2015-07-27T00:00:00"/>
    <d v="2015-08-17T00:00:00"/>
    <d v="2015-08-17T00:00:00"/>
    <d v="2015-08-17T00:00:00"/>
    <d v="2015-08-17T00:00:00"/>
    <d v="2015-09-08T00:00:00"/>
    <n v="42"/>
    <n v="63"/>
    <n v="63"/>
    <n v="63"/>
    <n v="63"/>
    <n v="85"/>
    <n v="54"/>
    <n v="4"/>
    <n v="181"/>
    <n v="140.19999999999999"/>
    <n v="10"/>
    <n v="197.1"/>
    <n v="151.5"/>
    <n v="9"/>
    <n v="191.3"/>
    <n v="149.30000000000001"/>
    <n v="10"/>
    <n v="189.80000000000004"/>
    <n v="147"/>
    <n v="9.6666666666666661"/>
    <m/>
  </r>
  <r>
    <x v="34"/>
    <s v="UI11-00001.5"/>
    <n v="3"/>
    <n v="1"/>
    <x v="1"/>
    <d v="2015-06-15T00:00:00"/>
    <n v="331"/>
    <n v="150"/>
    <s v="M. sinensis"/>
    <m/>
    <s v="Japan"/>
    <m/>
    <m/>
    <m/>
    <n v="4"/>
    <n v="31.83"/>
    <n v="131.41999999999999"/>
    <n v="30"/>
    <d v="2015-08-03T00:00:00"/>
    <d v="2015-08-10T00:00:00"/>
    <d v="2015-08-10T00:00:00"/>
    <d v="2015-08-17T00:00:00"/>
    <d v="2015-09-08T00:00:00"/>
    <d v="2015-09-08T00:00:00"/>
    <n v="49"/>
    <n v="56"/>
    <n v="56"/>
    <n v="63"/>
    <n v="85"/>
    <n v="85"/>
    <n v="39"/>
    <n v="4"/>
    <n v="98.1"/>
    <n v="71.5"/>
    <n v="9"/>
    <n v="139.5"/>
    <n v="109.3"/>
    <n v="10"/>
    <n v="171.2"/>
    <n v="137.69999999999999"/>
    <n v="9"/>
    <n v="136.26666666666665"/>
    <n v="106.16666666666667"/>
    <n v="9.3333333333333339"/>
    <m/>
  </r>
  <r>
    <x v="34"/>
    <s v="UI11-00001.5"/>
    <n v="3"/>
    <n v="1"/>
    <x v="1"/>
    <d v="2015-06-15T00:00:00"/>
    <n v="332"/>
    <n v="151"/>
    <s v="M. sinensis"/>
    <m/>
    <s v="Japan"/>
    <m/>
    <m/>
    <m/>
    <n v="4"/>
    <n v="31.83"/>
    <n v="131.41999999999999"/>
    <n v="30"/>
    <d v="2015-07-27T00:00:00"/>
    <d v="2015-08-03T00:00:00"/>
    <d v="2015-08-10T00:00:00"/>
    <d v="2015-08-10T00:00:00"/>
    <d v="2015-09-08T00:00:00"/>
    <d v="2015-09-08T00:00:00"/>
    <n v="42"/>
    <n v="49"/>
    <n v="56"/>
    <n v="56"/>
    <n v="85"/>
    <n v="85"/>
    <n v="34"/>
    <n v="3"/>
    <n v="131.1"/>
    <n v="117.8"/>
    <n v="12"/>
    <n v="184.1"/>
    <n v="92.3"/>
    <n v="9"/>
    <n v="147.80000000000001"/>
    <n v="112.1"/>
    <n v="7"/>
    <n v="154.33333333333334"/>
    <n v="107.39999999999999"/>
    <n v="9.3333333333333339"/>
    <m/>
  </r>
  <r>
    <x v="34"/>
    <s v="UI11-00001.5"/>
    <n v="1"/>
    <n v="1"/>
    <x v="2"/>
    <d v="2012-08-27T00:00:00"/>
    <n v="107"/>
    <n v="136"/>
    <s v="M. sinensis"/>
    <m/>
    <s v="Japan"/>
    <m/>
    <m/>
    <m/>
    <n v="4"/>
    <n v="31.83"/>
    <n v="131.41999999999999"/>
    <n v="30"/>
    <d v="2012-11-16T00:00:00"/>
    <d v="2012-12-28T00:00:00"/>
    <d v="2012-12-31T00:00:00"/>
    <d v="2013-01-04T00:00:00"/>
    <d v="2013-03-15T00:00:00"/>
    <d v="2013-03-29T00:00:00"/>
    <n v="81"/>
    <n v="123"/>
    <n v="126"/>
    <n v="130"/>
    <n v="200"/>
    <n v="214"/>
    <n v="40"/>
    <n v="5"/>
    <n v="141.19999999999999"/>
    <n v="91.7"/>
    <n v="9"/>
    <n v="140.30000000000001"/>
    <n v="88.8"/>
    <n v="9"/>
    <n v="135.9"/>
    <n v="91.9"/>
    <n v="10"/>
    <n v="139.13333333333333"/>
    <n v="90.8"/>
    <n v="9.3333333333333339"/>
    <m/>
  </r>
  <r>
    <x v="34"/>
    <s v="UI11-00001.5"/>
    <n v="1"/>
    <n v="1"/>
    <x v="2"/>
    <d v="2012-08-27T00:00:00"/>
    <n v="108"/>
    <n v="137"/>
    <s v="M. sinensis"/>
    <m/>
    <s v="Japan"/>
    <m/>
    <m/>
    <m/>
    <n v="4"/>
    <n v="31.83"/>
    <n v="131.41999999999999"/>
    <n v="30"/>
    <d v="2013-01-09T00:00:00"/>
    <d v="2013-01-30T00:00:00"/>
    <d v="2013-02-08T00:00:00"/>
    <d v="2013-02-15T00:00:00"/>
    <d v="2013-03-06T00:00:00"/>
    <d v="2013-03-15T00:00:00"/>
    <n v="135"/>
    <n v="156"/>
    <n v="165"/>
    <n v="172"/>
    <n v="191"/>
    <n v="200"/>
    <n v="15"/>
    <n v="4"/>
    <n v="157.4"/>
    <n v="104.4"/>
    <n v="8"/>
    <n v="190.3"/>
    <n v="67.099999999999994"/>
    <n v="9"/>
    <n v="202.2"/>
    <n v="73.3"/>
    <n v="10"/>
    <n v="183.30000000000004"/>
    <n v="81.600000000000009"/>
    <n v="9"/>
    <m/>
  </r>
  <r>
    <x v="34"/>
    <s v="UI11-00001.5"/>
    <n v="1"/>
    <n v="1"/>
    <x v="2"/>
    <d v="2012-08-27T00:00:00"/>
    <n v="109"/>
    <n v="138"/>
    <s v="M. sinensis"/>
    <m/>
    <s v="Japan"/>
    <m/>
    <m/>
    <m/>
    <n v="4"/>
    <n v="31.83"/>
    <n v="131.41999999999999"/>
    <n v="30"/>
    <d v="2013-02-22T00:00:00"/>
    <d v="2013-03-01T00:00:00"/>
    <d v="2013-03-06T00:00:00"/>
    <d v="2013-03-15T00:00:00"/>
    <d v="2013-04-08T00:00:00"/>
    <d v="2013-04-15T00:00:00"/>
    <n v="179"/>
    <n v="186"/>
    <n v="191"/>
    <n v="200"/>
    <n v="224"/>
    <n v="231"/>
    <n v="14"/>
    <n v="7"/>
    <n v="152.80000000000001"/>
    <n v="102.6"/>
    <n v="11"/>
    <n v="148"/>
    <n v="94.6"/>
    <n v="8"/>
    <n v="160"/>
    <n v="103.1"/>
    <n v="10"/>
    <n v="153.6"/>
    <n v="100.09999999999998"/>
    <n v="9.6666666666666661"/>
    <m/>
  </r>
  <r>
    <x v="35"/>
    <s v="UI11-00002.4"/>
    <n v="1"/>
    <n v="2"/>
    <x v="0"/>
    <d v="2012-08-27T00:00:00"/>
    <n v="47"/>
    <n v="139"/>
    <s v="M. sinensis"/>
    <m/>
    <s v="Japan"/>
    <m/>
    <m/>
    <m/>
    <s v="6 high"/>
    <n v="36"/>
    <n v="138.12"/>
    <n v="1120"/>
    <m/>
    <m/>
    <m/>
    <m/>
    <m/>
    <m/>
    <m/>
    <m/>
    <m/>
    <m/>
    <m/>
    <m/>
    <n v="80"/>
    <n v="0"/>
    <n v="45.2"/>
    <n v="10.3"/>
    <n v="6"/>
    <n v="42.8"/>
    <n v="8"/>
    <n v="4"/>
    <n v="59"/>
    <n v="11.1"/>
    <n v="6"/>
    <n v="49"/>
    <n v="9.7999999999999989"/>
    <n v="5.333333333333333"/>
    <m/>
  </r>
  <r>
    <x v="35"/>
    <s v="UI11-00002.4"/>
    <n v="1"/>
    <n v="2"/>
    <x v="0"/>
    <d v="2012-08-27T00:00:00"/>
    <n v="48"/>
    <n v="140"/>
    <s v="M. sinensis"/>
    <m/>
    <s v="Japan"/>
    <m/>
    <m/>
    <m/>
    <s v="6 high"/>
    <n v="36"/>
    <n v="138.12"/>
    <n v="1120"/>
    <m/>
    <m/>
    <m/>
    <m/>
    <m/>
    <m/>
    <m/>
    <m/>
    <m/>
    <m/>
    <m/>
    <m/>
    <n v="77"/>
    <n v="0"/>
    <n v="59.6"/>
    <n v="12.7"/>
    <n v="6"/>
    <n v="60.3"/>
    <n v="6.1"/>
    <n v="4"/>
    <n v="64.3"/>
    <n v="14.3"/>
    <n v="5"/>
    <n v="61.4"/>
    <n v="11.033333333333331"/>
    <n v="5"/>
    <m/>
  </r>
  <r>
    <x v="35"/>
    <s v="UI11-00002.4"/>
    <n v="1"/>
    <n v="2"/>
    <x v="0"/>
    <d v="2012-08-27T00:00:00"/>
    <n v="49"/>
    <n v="141"/>
    <s v="M. sinensis"/>
    <m/>
    <s v="Japan"/>
    <m/>
    <m/>
    <m/>
    <s v="6 high"/>
    <n v="36"/>
    <n v="138.12"/>
    <n v="1120"/>
    <m/>
    <m/>
    <m/>
    <m/>
    <m/>
    <m/>
    <m/>
    <m/>
    <m/>
    <m/>
    <m/>
    <m/>
    <n v="52"/>
    <n v="0"/>
    <n v="61.4"/>
    <n v="15.4"/>
    <n v="13"/>
    <n v="53.1"/>
    <n v="9.3000000000000007"/>
    <n v="12"/>
    <n v="55.3"/>
    <n v="9.3000000000000007"/>
    <n v="9"/>
    <n v="56.6"/>
    <n v="11.333333333333334"/>
    <n v="11.333333333333334"/>
    <m/>
  </r>
  <r>
    <x v="35"/>
    <s v="UI11-00002.4"/>
    <n v="3"/>
    <n v="1"/>
    <x v="1"/>
    <d v="2015-06-15T00:00:00"/>
    <n v="333"/>
    <n v="152"/>
    <s v="M. sinensis"/>
    <m/>
    <s v="Japan"/>
    <m/>
    <m/>
    <m/>
    <s v="6 high"/>
    <n v="36"/>
    <n v="138.12"/>
    <n v="1120"/>
    <m/>
    <m/>
    <m/>
    <m/>
    <m/>
    <m/>
    <m/>
    <m/>
    <m/>
    <m/>
    <m/>
    <m/>
    <n v="81"/>
    <n v="0"/>
    <n v="53.1"/>
    <n v="12.9"/>
    <n v="11"/>
    <n v="58.2"/>
    <n v="15"/>
    <n v="13"/>
    <n v="52.1"/>
    <n v="13.1"/>
    <n v="10"/>
    <n v="54.466666666666669"/>
    <n v="13.666666666666666"/>
    <n v="11.333333333333334"/>
    <m/>
  </r>
  <r>
    <x v="35"/>
    <s v="UI11-00002.4"/>
    <n v="3"/>
    <n v="1"/>
    <x v="1"/>
    <d v="2015-06-15T00:00:00"/>
    <n v="334"/>
    <n v="153"/>
    <s v="M. sinensis"/>
    <m/>
    <s v="Japan"/>
    <m/>
    <m/>
    <m/>
    <s v="6 high"/>
    <n v="36"/>
    <n v="138.12"/>
    <n v="1120"/>
    <m/>
    <m/>
    <m/>
    <m/>
    <m/>
    <m/>
    <m/>
    <m/>
    <m/>
    <m/>
    <m/>
    <m/>
    <n v="63"/>
    <n v="0"/>
    <n v="55"/>
    <n v="16"/>
    <n v="11"/>
    <n v="51.1"/>
    <n v="10.3"/>
    <n v="7"/>
    <n v="63.1"/>
    <n v="12.3"/>
    <n v="10"/>
    <n v="56.4"/>
    <n v="12.866666666666667"/>
    <n v="9.3333333333333339"/>
    <m/>
  </r>
  <r>
    <x v="35"/>
    <s v="UI11-00002.4"/>
    <n v="3"/>
    <n v="1"/>
    <x v="1"/>
    <d v="2015-06-15T00:00:00"/>
    <n v="335"/>
    <n v="154"/>
    <s v="M. sinensis"/>
    <m/>
    <s v="Japan"/>
    <m/>
    <m/>
    <m/>
    <s v="6 high"/>
    <n v="36"/>
    <n v="138.12"/>
    <n v="1120"/>
    <m/>
    <m/>
    <m/>
    <m/>
    <m/>
    <m/>
    <m/>
    <m/>
    <m/>
    <m/>
    <m/>
    <m/>
    <n v="42"/>
    <n v="0"/>
    <n v="61.8"/>
    <n v="15.7"/>
    <n v="10"/>
    <n v="63.8"/>
    <n v="13.9"/>
    <n v="12"/>
    <n v="55.2"/>
    <n v="14.8"/>
    <n v="11"/>
    <n v="60.266666666666673"/>
    <n v="14.800000000000002"/>
    <n v="11"/>
    <m/>
  </r>
  <r>
    <x v="35"/>
    <s v="UI11-00002.4"/>
    <n v="1"/>
    <n v="1"/>
    <x v="2"/>
    <d v="2012-08-27T00:00:00"/>
    <n v="110"/>
    <n v="142"/>
    <s v="M. sinensis"/>
    <m/>
    <s v="Japan"/>
    <m/>
    <m/>
    <m/>
    <s v="6 high"/>
    <n v="36"/>
    <n v="138.12"/>
    <n v="1120"/>
    <d v="2012-10-22T00:00:00"/>
    <d v="2012-11-14T00:00:00"/>
    <d v="2012-11-28T00:00:00"/>
    <d v="2012-12-03T00:00:00"/>
    <d v="2012-12-26T00:00:00"/>
    <d v="2012-12-31T00:00:00"/>
    <n v="56"/>
    <n v="79"/>
    <n v="93"/>
    <n v="98"/>
    <n v="121"/>
    <n v="126"/>
    <n v="63"/>
    <n v="15"/>
    <n v="102.6"/>
    <n v="75.599999999999994"/>
    <n v="8"/>
    <n v="109.8"/>
    <n v="92.9"/>
    <n v="8"/>
    <n v="120.3"/>
    <n v="97.3"/>
    <n v="9"/>
    <n v="110.89999999999999"/>
    <n v="88.600000000000009"/>
    <n v="8.3333333333333339"/>
    <m/>
  </r>
  <r>
    <x v="35"/>
    <s v="UI11-00002.4"/>
    <n v="1"/>
    <n v="1"/>
    <x v="2"/>
    <d v="2012-08-27T00:00:00"/>
    <n v="111"/>
    <n v="143"/>
    <s v="M. sinensis"/>
    <m/>
    <s v="Japan"/>
    <m/>
    <m/>
    <m/>
    <s v="6 high"/>
    <n v="36"/>
    <n v="138.12"/>
    <n v="1120"/>
    <d v="2012-10-22T00:00:00"/>
    <d v="2012-11-09T00:00:00"/>
    <d v="2012-11-28T00:00:00"/>
    <d v="2012-12-03T00:00:00"/>
    <d v="2012-12-10T00:00:00"/>
    <d v="2012-12-12T00:00:00"/>
    <n v="56"/>
    <n v="74"/>
    <n v="93"/>
    <n v="98"/>
    <n v="105"/>
    <n v="107"/>
    <n v="51"/>
    <n v="10"/>
    <n v="139"/>
    <n v="100.7"/>
    <n v="8"/>
    <n v="111.5"/>
    <n v="72.099999999999994"/>
    <n v="7"/>
    <n v="114.6"/>
    <n v="86.7"/>
    <n v="13"/>
    <n v="121.7"/>
    <n v="86.5"/>
    <n v="9.3333333333333339"/>
    <m/>
  </r>
  <r>
    <x v="35"/>
    <s v="UI11-00002.4"/>
    <n v="1"/>
    <n v="1"/>
    <x v="2"/>
    <d v="2012-08-27T00:00:00"/>
    <n v="112"/>
    <n v="144"/>
    <s v="M. sinensis"/>
    <m/>
    <s v="Japan"/>
    <m/>
    <m/>
    <m/>
    <s v="6 high"/>
    <n v="36"/>
    <n v="138.12"/>
    <n v="1120"/>
    <d v="2012-10-22T00:00:00"/>
    <d v="2012-11-07T00:00:00"/>
    <d v="2012-11-26T00:00:00"/>
    <d v="2012-11-28T00:00:00"/>
    <d v="2012-12-05T00:00:00"/>
    <d v="2012-12-07T00:00:00"/>
    <n v="56"/>
    <n v="72"/>
    <n v="91"/>
    <n v="93"/>
    <n v="100"/>
    <n v="102"/>
    <n v="59"/>
    <n v="14"/>
    <n v="151.9"/>
    <n v="116.3"/>
    <n v="10"/>
    <n v="127.7"/>
    <n v="103.2"/>
    <n v="11"/>
    <n v="136.19999999999999"/>
    <n v="101.1"/>
    <n v="9"/>
    <n v="138.6"/>
    <n v="106.86666666666667"/>
    <n v="10"/>
    <m/>
  </r>
  <r>
    <x v="36"/>
    <s v="UI11-00003.3"/>
    <n v="1"/>
    <n v="2"/>
    <x v="0"/>
    <d v="2012-08-27T00:00:00"/>
    <n v="50"/>
    <n v="145"/>
    <s v="M. sinensis"/>
    <m/>
    <s v="Japan"/>
    <m/>
    <m/>
    <m/>
    <n v="12"/>
    <n v="44.916666666666664"/>
    <n v="141.98333333333332"/>
    <n v="100"/>
    <m/>
    <m/>
    <m/>
    <m/>
    <m/>
    <m/>
    <m/>
    <m/>
    <m/>
    <m/>
    <m/>
    <m/>
    <n v="60"/>
    <n v="0"/>
    <n v="59.3"/>
    <n v="13.4"/>
    <n v="7"/>
    <n v="60.3"/>
    <n v="14.9"/>
    <n v="8"/>
    <n v="54.9"/>
    <n v="13.4"/>
    <n v="8"/>
    <n v="58.166666666666664"/>
    <n v="13.9"/>
    <n v="7.666666666666667"/>
    <m/>
  </r>
  <r>
    <x v="36"/>
    <s v="UI11-00003.3"/>
    <n v="1"/>
    <n v="2"/>
    <x v="0"/>
    <d v="2012-08-27T00:00:00"/>
    <n v="51"/>
    <n v="146"/>
    <s v="M. sinensis"/>
    <m/>
    <s v="Japan"/>
    <m/>
    <m/>
    <m/>
    <n v="12"/>
    <n v="44.916666666666664"/>
    <n v="141.98333333333332"/>
    <n v="100"/>
    <m/>
    <m/>
    <m/>
    <m/>
    <m/>
    <m/>
    <m/>
    <m/>
    <m/>
    <m/>
    <m/>
    <m/>
    <n v="54"/>
    <n v="0"/>
    <n v="68.900000000000006"/>
    <n v="15.5"/>
    <n v="11"/>
    <n v="64.400000000000006"/>
    <n v="13.6"/>
    <n v="7"/>
    <n v="64.099999999999994"/>
    <n v="15.8"/>
    <n v="8"/>
    <n v="65.8"/>
    <n v="14.966666666666669"/>
    <n v="8.6666666666666661"/>
    <m/>
  </r>
  <r>
    <x v="36"/>
    <s v="UI11-00003.3"/>
    <n v="1"/>
    <n v="2"/>
    <x v="0"/>
    <d v="2012-08-27T00:00:00"/>
    <n v="52"/>
    <n v="147"/>
    <s v="M. sinensis"/>
    <m/>
    <s v="Japan"/>
    <m/>
    <m/>
    <m/>
    <n v="12"/>
    <n v="44.916666666666664"/>
    <n v="141.98333333333332"/>
    <n v="100"/>
    <m/>
    <m/>
    <m/>
    <m/>
    <m/>
    <m/>
    <m/>
    <m/>
    <m/>
    <m/>
    <m/>
    <m/>
    <n v="52"/>
    <n v="0"/>
    <n v="69.900000000000006"/>
    <n v="17.2"/>
    <n v="9"/>
    <n v="63.9"/>
    <n v="13.6"/>
    <n v="7"/>
    <n v="64.7"/>
    <n v="14.8"/>
    <n v="7"/>
    <n v="66.166666666666671"/>
    <n v="15.199999999999998"/>
    <n v="7.666666666666667"/>
    <m/>
  </r>
  <r>
    <x v="36"/>
    <s v="UI11-00003.3"/>
    <n v="3"/>
    <n v="1"/>
    <x v="1"/>
    <d v="2015-06-15T00:00:00"/>
    <n v="336"/>
    <n v="155"/>
    <s v="M. sinensis"/>
    <m/>
    <s v="Japan"/>
    <m/>
    <m/>
    <m/>
    <n v="12"/>
    <n v="44.916666666666664"/>
    <n v="141.98333333333332"/>
    <n v="100"/>
    <m/>
    <m/>
    <m/>
    <m/>
    <m/>
    <m/>
    <m/>
    <m/>
    <m/>
    <m/>
    <m/>
    <m/>
    <n v="11"/>
    <n v="0"/>
    <n v="48.1"/>
    <n v="9.5"/>
    <n v="10"/>
    <n v="56.5"/>
    <n v="10.199999999999999"/>
    <n v="8"/>
    <n v="46.3"/>
    <n v="8.8000000000000007"/>
    <n v="9"/>
    <n v="50.29999999999999"/>
    <n v="9.5"/>
    <n v="9"/>
    <m/>
  </r>
  <r>
    <x v="36"/>
    <s v="UI11-00003.3"/>
    <n v="3"/>
    <n v="1"/>
    <x v="1"/>
    <d v="2015-06-15T00:00:00"/>
    <n v="337"/>
    <n v="156"/>
    <s v="M. sinensis"/>
    <m/>
    <s v="Japan"/>
    <m/>
    <m/>
    <m/>
    <n v="12"/>
    <n v="44.916666666666664"/>
    <n v="141.98333333333332"/>
    <n v="100"/>
    <m/>
    <m/>
    <m/>
    <m/>
    <m/>
    <m/>
    <m/>
    <m/>
    <m/>
    <m/>
    <m/>
    <m/>
    <n v="84"/>
    <n v="0"/>
    <n v="56.5"/>
    <n v="14.6"/>
    <n v="11"/>
    <n v="51.3"/>
    <n v="14.3"/>
    <n v="10"/>
    <n v="56.7"/>
    <n v="13.3"/>
    <n v="10"/>
    <n v="54.833333333333336"/>
    <n v="14.066666666666668"/>
    <n v="10.333333333333334"/>
    <m/>
  </r>
  <r>
    <x v="36"/>
    <s v="UI11-00003.3"/>
    <n v="3"/>
    <n v="1"/>
    <x v="1"/>
    <d v="2015-06-15T00:00:00"/>
    <n v="338"/>
    <n v="157"/>
    <s v="M. sinensis"/>
    <m/>
    <s v="Japan"/>
    <m/>
    <m/>
    <m/>
    <n v="12"/>
    <n v="44.916666666666664"/>
    <n v="141.98333333333332"/>
    <n v="100"/>
    <m/>
    <m/>
    <m/>
    <m/>
    <m/>
    <m/>
    <m/>
    <m/>
    <m/>
    <m/>
    <m/>
    <m/>
    <n v="53"/>
    <n v="0"/>
    <n v="52.1"/>
    <n v="15"/>
    <n v="10"/>
    <n v="49.1"/>
    <n v="14"/>
    <n v="9"/>
    <n v="46.1"/>
    <n v="13.1"/>
    <n v="10"/>
    <n v="49.1"/>
    <n v="14.033333333333333"/>
    <n v="9.6666666666666661"/>
    <m/>
  </r>
  <r>
    <x v="36"/>
    <s v="UI11-00003.3"/>
    <n v="1"/>
    <n v="1"/>
    <x v="2"/>
    <d v="2012-08-27T00:00:00"/>
    <n v="113"/>
    <n v="148"/>
    <s v="M. sinensis"/>
    <m/>
    <s v="Japan"/>
    <m/>
    <m/>
    <m/>
    <n v="12"/>
    <n v="44.916666666666664"/>
    <n v="141.98333333333332"/>
    <n v="100"/>
    <d v="2012-10-10T00:00:00"/>
    <d v="2012-10-22T00:00:00"/>
    <d v="2012-10-29T00:00:00"/>
    <d v="2012-11-02T00:00:00"/>
    <m/>
    <m/>
    <n v="44"/>
    <n v="56"/>
    <n v="63"/>
    <n v="67"/>
    <m/>
    <m/>
    <n v="25"/>
    <n v="6"/>
    <n v="279.3"/>
    <n v="221.9"/>
    <n v="13"/>
    <n v="214.5"/>
    <n v="174.9"/>
    <n v="13"/>
    <n v="252.3"/>
    <n v="202"/>
    <n v="13"/>
    <n v="248.70000000000002"/>
    <n v="199.6"/>
    <n v="13"/>
    <m/>
  </r>
  <r>
    <x v="36"/>
    <s v="UI11-00003.3"/>
    <n v="1"/>
    <n v="1"/>
    <x v="2"/>
    <d v="2012-08-27T00:00:00"/>
    <n v="114"/>
    <n v="149"/>
    <s v="M. sinensis"/>
    <m/>
    <s v="Japan"/>
    <m/>
    <m/>
    <m/>
    <n v="12"/>
    <n v="44.916666666666664"/>
    <n v="141.98333333333332"/>
    <n v="100"/>
    <d v="2012-10-10T00:00:00"/>
    <d v="2012-10-17T00:00:00"/>
    <d v="2012-10-26T00:00:00"/>
    <d v="2012-10-31T00:00:00"/>
    <m/>
    <m/>
    <n v="44"/>
    <n v="51"/>
    <n v="60"/>
    <n v="65"/>
    <m/>
    <m/>
    <n v="31"/>
    <n v="8"/>
    <n v="215.6"/>
    <n v="164.9"/>
    <n v="13"/>
    <n v="235.5"/>
    <n v="194.5"/>
    <n v="15"/>
    <n v="223.3"/>
    <n v="176.3"/>
    <n v="18"/>
    <n v="224.80000000000004"/>
    <n v="178.56666666666669"/>
    <n v="15.333333333333334"/>
    <m/>
  </r>
  <r>
    <x v="36"/>
    <s v="UI11-00003.3"/>
    <n v="1"/>
    <n v="1"/>
    <x v="2"/>
    <d v="2012-08-27T00:00:00"/>
    <n v="115"/>
    <n v="150"/>
    <s v="M. sinensis"/>
    <m/>
    <s v="Japan"/>
    <m/>
    <m/>
    <m/>
    <n v="12"/>
    <n v="44.916666666666664"/>
    <n v="141.98333333333332"/>
    <n v="100"/>
    <d v="2012-10-10T00:00:00"/>
    <d v="2012-10-17T00:00:00"/>
    <d v="2012-10-29T00:00:00"/>
    <d v="2012-11-02T00:00:00"/>
    <m/>
    <m/>
    <n v="44"/>
    <n v="51"/>
    <n v="63"/>
    <n v="67"/>
    <m/>
    <m/>
    <n v="32"/>
    <n v="5"/>
    <n v="244.5"/>
    <n v="192.4"/>
    <n v="12"/>
    <n v="217.9"/>
    <n v="159"/>
    <n v="9"/>
    <n v="202.6"/>
    <n v="145.6"/>
    <n v="15"/>
    <n v="221.66666666666666"/>
    <n v="165.66666666666666"/>
    <n v="12"/>
    <m/>
  </r>
  <r>
    <x v="37"/>
    <s v="OKA-2010-001"/>
    <n v="1"/>
    <n v="2"/>
    <x v="0"/>
    <d v="2012-08-27T00:00:00"/>
    <n v="13"/>
    <n v="43"/>
    <s v="M. sinensis"/>
    <s v="2010-OKA-001"/>
    <s v="Japan"/>
    <s v="Okinawa"/>
    <s v="Onna"/>
    <m/>
    <n v="2"/>
    <n v="26.44585"/>
    <n v="127.806144"/>
    <n v="48.18"/>
    <m/>
    <m/>
    <m/>
    <m/>
    <m/>
    <m/>
    <m/>
    <m/>
    <m/>
    <m/>
    <m/>
    <m/>
    <n v="37"/>
    <n v="0"/>
    <n v="116.9"/>
    <n v="45.9"/>
    <n v="11"/>
    <n v="102"/>
    <n v="51.5"/>
    <n v="15"/>
    <n v="108.4"/>
    <n v="35.4"/>
    <n v="10"/>
    <n v="109.10000000000001"/>
    <n v="44.266666666666673"/>
    <n v="12"/>
    <m/>
  </r>
  <r>
    <x v="37"/>
    <s v="OKA-2010-001"/>
    <n v="1"/>
    <n v="2"/>
    <x v="0"/>
    <d v="2012-08-27T00:00:00"/>
    <n v="14"/>
    <n v="49"/>
    <s v="M. sinensis"/>
    <s v="2010-OKA-001"/>
    <s v="Japan"/>
    <s v="Okinawa"/>
    <s v="Onna"/>
    <m/>
    <n v="2"/>
    <n v="26.44585"/>
    <n v="127.806144"/>
    <n v="48.18"/>
    <m/>
    <m/>
    <m/>
    <m/>
    <m/>
    <m/>
    <m/>
    <m/>
    <m/>
    <m/>
    <m/>
    <m/>
    <n v="51"/>
    <n v="0"/>
    <n v="121.5"/>
    <n v="70.8"/>
    <n v="16"/>
    <n v="123.2"/>
    <n v="70.900000000000006"/>
    <n v="14"/>
    <n v="131.9"/>
    <n v="72.099999999999994"/>
    <n v="13"/>
    <n v="125.53333333333335"/>
    <n v="71.266666666666666"/>
    <n v="14.333333333333334"/>
    <m/>
  </r>
  <r>
    <x v="37"/>
    <s v="OKA-2010-001"/>
    <n v="1"/>
    <n v="2"/>
    <x v="0"/>
    <d v="2012-08-27T00:00:00"/>
    <n v="15"/>
    <n v="56"/>
    <s v="M. sinensis"/>
    <s v="2010-OKA-001"/>
    <s v="Japan"/>
    <s v="Okinawa"/>
    <s v="Onna"/>
    <m/>
    <n v="2"/>
    <n v="26.44585"/>
    <n v="127.806144"/>
    <n v="48.18"/>
    <m/>
    <m/>
    <m/>
    <m/>
    <m/>
    <m/>
    <m/>
    <m/>
    <m/>
    <m/>
    <m/>
    <m/>
    <n v="77"/>
    <n v="0"/>
    <n v="132.9"/>
    <n v="67.099999999999994"/>
    <n v="11"/>
    <n v="133.30000000000001"/>
    <n v="65.599999999999994"/>
    <n v="12"/>
    <n v="137.19999999999999"/>
    <n v="75.099999999999994"/>
    <n v="15"/>
    <n v="134.46666666666667"/>
    <n v="69.266666666666666"/>
    <n v="12.666666666666666"/>
    <m/>
  </r>
  <r>
    <x v="37"/>
    <s v="OKA-2010-001"/>
    <n v="3"/>
    <n v="1"/>
    <x v="1"/>
    <d v="2015-06-15T00:00:00"/>
    <n v="303"/>
    <n v="116"/>
    <s v="M. sinensis"/>
    <s v="2010-OKA-001"/>
    <s v="Japan"/>
    <s v="Okinawa"/>
    <s v="Onna"/>
    <m/>
    <n v="2"/>
    <n v="26.44585"/>
    <n v="127.806144"/>
    <n v="48.18"/>
    <m/>
    <m/>
    <m/>
    <m/>
    <m/>
    <m/>
    <m/>
    <m/>
    <m/>
    <m/>
    <m/>
    <m/>
    <n v="48"/>
    <n v="0"/>
    <n v="157.80000000000001"/>
    <n v="69.2"/>
    <n v="10"/>
    <n v="151"/>
    <n v="70.5"/>
    <n v="10"/>
    <n v="149.30000000000001"/>
    <n v="66.7"/>
    <n v="9"/>
    <n v="152.70000000000002"/>
    <n v="68.8"/>
    <n v="9.6666666666666661"/>
    <m/>
  </r>
  <r>
    <x v="37"/>
    <s v="OKA-2010-001"/>
    <n v="3"/>
    <n v="1"/>
    <x v="1"/>
    <d v="2015-06-15T00:00:00"/>
    <n v="304"/>
    <n v="117"/>
    <s v="M. sinensis"/>
    <s v="2010-OKA-001"/>
    <s v="Japan"/>
    <s v="Okinawa"/>
    <s v="Onna"/>
    <m/>
    <n v="2"/>
    <n v="26.44585"/>
    <n v="127.806144"/>
    <n v="48.18"/>
    <m/>
    <m/>
    <m/>
    <m/>
    <m/>
    <m/>
    <m/>
    <m/>
    <m/>
    <m/>
    <m/>
    <m/>
    <n v="52"/>
    <n v="0"/>
    <n v="188.5"/>
    <n v="105"/>
    <n v="13"/>
    <n v="186.3"/>
    <n v="104.5"/>
    <n v="13"/>
    <n v="187.2"/>
    <n v="106.3"/>
    <n v="13"/>
    <n v="187.33333333333334"/>
    <n v="105.26666666666667"/>
    <n v="13"/>
    <m/>
  </r>
  <r>
    <x v="37"/>
    <s v="OKA-2010-001"/>
    <n v="1"/>
    <n v="1"/>
    <x v="2"/>
    <d v="2012-08-27T00:00:00"/>
    <n v="76"/>
    <n v="46"/>
    <s v="M. sinensis"/>
    <s v="2010-OKA-001"/>
    <s v="Japan"/>
    <s v="Okinawa"/>
    <s v="Onna"/>
    <m/>
    <n v="2"/>
    <n v="26.44585"/>
    <n v="127.806144"/>
    <n v="48.18"/>
    <d v="2013-05-13T00:00:00"/>
    <d v="2013-05-17T00:00:00"/>
    <d v="2013-05-27T00:00:00"/>
    <d v="2013-05-29T00:00:00"/>
    <d v="2013-06-10T00:00:00"/>
    <d v="2013-06-17T00:00:00"/>
    <n v="259"/>
    <n v="263"/>
    <n v="273"/>
    <n v="275"/>
    <n v="287"/>
    <n v="294"/>
    <n v="43"/>
    <n v="13"/>
    <n v="185"/>
    <n v="111.1"/>
    <n v="17"/>
    <n v="187.7"/>
    <n v="134.30000000000001"/>
    <n v="16"/>
    <n v="194.4"/>
    <n v="116.8"/>
    <n v="15"/>
    <n v="189.03333333333333"/>
    <n v="120.73333333333333"/>
    <n v="16"/>
    <m/>
  </r>
  <r>
    <x v="37"/>
    <s v="OKA-2010-001"/>
    <n v="1"/>
    <n v="1"/>
    <x v="2"/>
    <d v="2012-08-27T00:00:00"/>
    <n v="77"/>
    <n v="52"/>
    <s v="M. sinensis"/>
    <s v="2010-OKA-001"/>
    <s v="Japan"/>
    <s v="Okinawa"/>
    <s v="Onna"/>
    <m/>
    <n v="2"/>
    <n v="26.44585"/>
    <n v="127.806144"/>
    <n v="48.18"/>
    <d v="2013-06-26T00:00:00"/>
    <d v="2013-07-03T00:00:00"/>
    <d v="2013-07-10T00:00:00"/>
    <m/>
    <m/>
    <m/>
    <n v="303"/>
    <n v="310"/>
    <n v="317"/>
    <m/>
    <m/>
    <m/>
    <n v="48"/>
    <n v="4"/>
    <n v="190.3"/>
    <n v="129.5"/>
    <n v="13"/>
    <n v="185"/>
    <n v="132.6"/>
    <n v="12"/>
    <n v="196.3"/>
    <n v="140"/>
    <n v="12"/>
    <n v="190.53333333333333"/>
    <n v="134.03333333333333"/>
    <n v="12.333333333333334"/>
    <m/>
  </r>
  <r>
    <x v="37"/>
    <s v="OKA-2010-001"/>
    <n v="1"/>
    <n v="1"/>
    <x v="2"/>
    <d v="2012-08-27T00:00:00"/>
    <n v="78"/>
    <n v="59"/>
    <s v="M. sinensis"/>
    <s v="2010-OKA-001"/>
    <s v="Japan"/>
    <s v="Okinawa"/>
    <s v="Onna"/>
    <m/>
    <n v="2"/>
    <n v="26.44585"/>
    <n v="127.806144"/>
    <n v="48.18"/>
    <d v="2013-05-10T00:00:00"/>
    <d v="2013-05-17T00:00:00"/>
    <d v="2013-05-24T00:00:00"/>
    <d v="2013-05-27T00:00:00"/>
    <d v="2013-06-10T00:00:00"/>
    <d v="2013-06-17T00:00:00"/>
    <n v="256"/>
    <n v="263"/>
    <n v="270"/>
    <n v="273"/>
    <n v="287"/>
    <n v="294"/>
    <n v="45"/>
    <n v="24"/>
    <n v="189.4"/>
    <n v="136.80000000000001"/>
    <n v="13"/>
    <n v="185.8"/>
    <n v="132.19999999999999"/>
    <n v="14"/>
    <n v="181.3"/>
    <n v="135.69999999999999"/>
    <n v="14"/>
    <n v="185.5"/>
    <n v="134.9"/>
    <n v="13.666666666666666"/>
    <m/>
  </r>
  <r>
    <x v="38"/>
    <s v="PI 598103"/>
    <n v="2"/>
    <n v="2"/>
    <x v="1"/>
    <d v="2014-01-20T00:00:00"/>
    <n v="181"/>
    <n v="58"/>
    <s v="S. bicolor"/>
    <s v="Ma1Ma2Ma3Ma4"/>
    <m/>
    <m/>
    <m/>
    <m/>
    <m/>
    <m/>
    <m/>
    <m/>
    <d v="2014-03-17T00:00:00"/>
    <d v="2014-03-21T00:00:00"/>
    <d v="2014-03-24T00:00:00"/>
    <d v="2014-03-28T00:00:00"/>
    <d v="2014-03-31T00:00:00"/>
    <d v="2014-03-31T00:00:00"/>
    <n v="56"/>
    <n v="60"/>
    <n v="63"/>
    <n v="67"/>
    <n v="70"/>
    <n v="70"/>
    <n v="22"/>
    <n v="13"/>
    <n v="122"/>
    <n v="78.5"/>
    <n v="11"/>
    <n v="114"/>
    <n v="72"/>
    <n v="5"/>
    <n v="121"/>
    <n v="79"/>
    <n v="6"/>
    <n v="119"/>
    <n v="76.5"/>
    <n v="7.333333333333333"/>
    <m/>
  </r>
  <r>
    <x v="38"/>
    <s v="PI 598103"/>
    <n v="2"/>
    <n v="2"/>
    <x v="1"/>
    <d v="2014-01-20T00:00:00"/>
    <n v="182"/>
    <n v="59"/>
    <s v="S. bicolor"/>
    <s v="Ma1Ma2Ma3Ma4"/>
    <m/>
    <m/>
    <m/>
    <m/>
    <m/>
    <m/>
    <m/>
    <m/>
    <d v="2014-03-21T00:00:00"/>
    <d v="2014-03-28T00:00:00"/>
    <d v="2014-03-31T00:00:00"/>
    <d v="2014-04-04T00:00:00"/>
    <d v="2014-04-07T00:00:00"/>
    <d v="2014-04-07T00:00:00"/>
    <n v="60"/>
    <n v="67"/>
    <n v="70"/>
    <n v="74"/>
    <n v="77"/>
    <n v="77"/>
    <n v="19"/>
    <n v="8"/>
    <n v="108"/>
    <n v="57"/>
    <n v="16"/>
    <n v="131"/>
    <n v="86"/>
    <n v="6"/>
    <n v="89"/>
    <n v="60"/>
    <n v="6"/>
    <n v="109.33333333333333"/>
    <n v="67.666666666666671"/>
    <n v="9.3333333333333339"/>
    <m/>
  </r>
  <r>
    <x v="38"/>
    <s v="PI 598103"/>
    <n v="2"/>
    <n v="1"/>
    <x v="2"/>
    <d v="2014-01-20T00:00:00"/>
    <n v="237"/>
    <n v="118"/>
    <s v="S. bicolor"/>
    <s v="Ma1Ma2Ma3Ma4"/>
    <m/>
    <m/>
    <m/>
    <m/>
    <m/>
    <m/>
    <m/>
    <m/>
    <d v="2014-03-28T00:00:00"/>
    <d v="2014-03-28T00:00:00"/>
    <d v="2014-03-31T00:00:00"/>
    <d v="2014-04-04T00:00:00"/>
    <d v="2014-04-07T00:00:00"/>
    <d v="2014-04-07T00:00:00"/>
    <n v="67"/>
    <n v="67"/>
    <n v="70"/>
    <n v="74"/>
    <n v="77"/>
    <n v="77"/>
    <n v="5"/>
    <n v="5"/>
    <n v="98"/>
    <n v="68"/>
    <n v="6"/>
    <n v="101"/>
    <n v="56"/>
    <n v="8"/>
    <n v="118"/>
    <n v="68"/>
    <n v="13"/>
    <n v="105.66666666666667"/>
    <n v="64"/>
    <n v="9"/>
    <m/>
  </r>
  <r>
    <x v="38"/>
    <s v="PI 598103"/>
    <n v="2"/>
    <n v="1"/>
    <x v="2"/>
    <d v="2014-01-20T00:00:00"/>
    <n v="238"/>
    <n v="119"/>
    <s v="S. bicolor"/>
    <s v="Ma1Ma2Ma3Ma4"/>
    <m/>
    <m/>
    <m/>
    <m/>
    <m/>
    <m/>
    <m/>
    <m/>
    <d v="2014-03-24T00:00:00"/>
    <d v="2014-03-24T00:00:00"/>
    <d v="2014-03-28T00:00:00"/>
    <d v="2014-03-31T00:00:00"/>
    <d v="2014-03-31T00:00:00"/>
    <d v="2014-04-04T00:00:00"/>
    <n v="63"/>
    <n v="63"/>
    <n v="67"/>
    <n v="70"/>
    <n v="70"/>
    <n v="74"/>
    <n v="5"/>
    <n v="5"/>
    <n v="105"/>
    <n v="73"/>
    <n v="5"/>
    <n v="108"/>
    <n v="72"/>
    <n v="8"/>
    <n v="116"/>
    <n v="79"/>
    <n v="8"/>
    <n v="109.66666666666667"/>
    <n v="74.666666666666671"/>
    <n v="7"/>
    <m/>
  </r>
  <r>
    <x v="38"/>
    <s v="PI 598103"/>
    <n v="2"/>
    <n v="1"/>
    <x v="2"/>
    <d v="2014-01-20T00:00:00"/>
    <n v="239"/>
    <n v="120"/>
    <s v="S. bicolor"/>
    <s v="Ma1Ma2Ma3Ma4"/>
    <m/>
    <m/>
    <m/>
    <m/>
    <m/>
    <m/>
    <m/>
    <m/>
    <d v="2014-03-28T00:00:00"/>
    <d v="2014-03-28T00:00:00"/>
    <d v="2014-04-04T00:00:00"/>
    <d v="2014-04-04T00:00:00"/>
    <d v="2014-04-07T00:00:00"/>
    <d v="2014-04-07T00:00:00"/>
    <n v="67"/>
    <n v="67"/>
    <n v="74"/>
    <n v="74"/>
    <n v="77"/>
    <n v="77"/>
    <n v="2"/>
    <n v="2"/>
    <n v="87"/>
    <n v="53"/>
    <n v="8"/>
    <n v="90"/>
    <n v="51"/>
    <n v="9"/>
    <m/>
    <m/>
    <m/>
    <n v="59"/>
    <n v="34.666666666666664"/>
    <n v="5.666666666666667"/>
    <m/>
  </r>
  <r>
    <x v="39"/>
    <s v="Tōhoku-2010-015a"/>
    <n v="1"/>
    <n v="2"/>
    <x v="0"/>
    <d v="2012-08-27T00:00:00"/>
    <n v="24"/>
    <n v="85"/>
    <s v="M. sinensis"/>
    <m/>
    <s v="Japan"/>
    <s v="Akita"/>
    <s v="Noshiroshi"/>
    <s v="Futatsuimachitane"/>
    <n v="9"/>
    <n v="40.216009999999997"/>
    <n v="140.22624999999999"/>
    <n v="19.600000000000001"/>
    <d v="2012-10-05T00:00:00"/>
    <m/>
    <m/>
    <m/>
    <m/>
    <m/>
    <n v="39"/>
    <m/>
    <m/>
    <m/>
    <m/>
    <m/>
    <n v="53"/>
    <n v="1"/>
    <n v="75.7"/>
    <n v="16.100000000000001"/>
    <n v="8"/>
    <n v="64.900000000000006"/>
    <n v="14.1"/>
    <n v="7"/>
    <n v="68.8"/>
    <n v="14.9"/>
    <n v="11"/>
    <n v="69.800000000000011"/>
    <n v="15.033333333333333"/>
    <n v="8.6666666666666661"/>
    <m/>
  </r>
  <r>
    <x v="39"/>
    <s v="Tōhoku-2010-015a"/>
    <n v="1"/>
    <n v="2"/>
    <x v="0"/>
    <d v="2012-08-27T00:00:00"/>
    <n v="25"/>
    <n v="86"/>
    <s v="M. sinensis"/>
    <m/>
    <s v="Japan"/>
    <s v="Akita"/>
    <s v="Noshiroshi"/>
    <s v="Futatsuimachitane"/>
    <n v="9"/>
    <n v="40.216009999999997"/>
    <n v="140.22624999999999"/>
    <n v="19.600000000000001"/>
    <d v="2012-10-05T00:00:00"/>
    <m/>
    <m/>
    <m/>
    <m/>
    <m/>
    <n v="39"/>
    <m/>
    <m/>
    <m/>
    <m/>
    <m/>
    <n v="87"/>
    <n v="0"/>
    <n v="55.2"/>
    <n v="16.100000000000001"/>
    <n v="9"/>
    <n v="52.5"/>
    <n v="14.4"/>
    <n v="8"/>
    <n v="60.6"/>
    <n v="18.399999999999999"/>
    <n v="8"/>
    <n v="56.1"/>
    <n v="16.3"/>
    <n v="8.3333333333333339"/>
    <m/>
  </r>
  <r>
    <x v="39"/>
    <s v="Tōhoku-2010-015a"/>
    <n v="3"/>
    <n v="1"/>
    <x v="1"/>
    <d v="2015-06-15T00:00:00"/>
    <n v="311"/>
    <n v="128"/>
    <s v="M. sinensis"/>
    <m/>
    <s v="Japan"/>
    <s v="Akita"/>
    <s v="Noshiroshi"/>
    <s v="Futatsuimachitane"/>
    <n v="9"/>
    <n v="40.216009999999997"/>
    <n v="140.22624999999999"/>
    <n v="19.600000000000001"/>
    <m/>
    <m/>
    <m/>
    <m/>
    <m/>
    <m/>
    <m/>
    <m/>
    <m/>
    <m/>
    <m/>
    <m/>
    <n v="143"/>
    <n v="0"/>
    <n v="85.1"/>
    <n v="24.4"/>
    <n v="13"/>
    <n v="80.2"/>
    <n v="19.600000000000001"/>
    <n v="9"/>
    <n v="86.7"/>
    <n v="19.3"/>
    <n v="9"/>
    <n v="84"/>
    <n v="21.099999999999998"/>
    <n v="10.333333333333334"/>
    <m/>
  </r>
  <r>
    <x v="39"/>
    <s v="Tōhoku-2010-015a"/>
    <n v="3"/>
    <n v="1"/>
    <x v="1"/>
    <d v="2015-06-15T00:00:00"/>
    <n v="312"/>
    <n v="129"/>
    <s v="M. sinensis"/>
    <m/>
    <s v="Japan"/>
    <s v="Akita"/>
    <s v="Noshiroshi"/>
    <s v="Futatsuimachitane"/>
    <n v="9"/>
    <n v="40.216009999999997"/>
    <n v="140.22624999999999"/>
    <n v="19.600000000000001"/>
    <m/>
    <m/>
    <m/>
    <m/>
    <m/>
    <m/>
    <m/>
    <m/>
    <m/>
    <m/>
    <m/>
    <m/>
    <n v="90"/>
    <n v="0"/>
    <n v="53.1"/>
    <n v="16.3"/>
    <n v="8"/>
    <n v="54.3"/>
    <n v="13.1"/>
    <n v="11"/>
    <n v="54.8"/>
    <n v="12.5"/>
    <n v="9"/>
    <n v="54.066666666666663"/>
    <n v="13.966666666666667"/>
    <n v="9.3333333333333339"/>
    <m/>
  </r>
  <r>
    <x v="39"/>
    <s v="Tōhoku-2010-015a"/>
    <n v="3"/>
    <n v="1"/>
    <x v="1"/>
    <d v="2015-06-15T00:00:00"/>
    <n v="313"/>
    <n v="130"/>
    <s v="M. sinensis"/>
    <m/>
    <s v="Japan"/>
    <s v="Akita"/>
    <s v="Noshiroshi"/>
    <s v="Futatsuimachitane"/>
    <n v="9"/>
    <n v="40.216009999999997"/>
    <n v="140.22624999999999"/>
    <n v="19.600000000000001"/>
    <m/>
    <m/>
    <m/>
    <m/>
    <m/>
    <m/>
    <m/>
    <m/>
    <m/>
    <m/>
    <m/>
    <m/>
    <n v="79"/>
    <n v="0"/>
    <n v="57.8"/>
    <n v="13.7"/>
    <n v="9"/>
    <n v="56.2"/>
    <n v="13.2"/>
    <n v="11"/>
    <n v="65.5"/>
    <n v="15.3"/>
    <n v="10"/>
    <n v="59.833333333333336"/>
    <n v="14.066666666666668"/>
    <n v="10"/>
    <m/>
  </r>
  <r>
    <x v="39"/>
    <s v="Tōhoku-2010-015a"/>
    <n v="1"/>
    <n v="1"/>
    <x v="2"/>
    <d v="2012-08-27T00:00:00"/>
    <n v="88"/>
    <n v="88"/>
    <s v="M. sinensis"/>
    <m/>
    <s v="Japan"/>
    <s v="Akita"/>
    <s v="Noshiroshi"/>
    <s v="Futatsuimachitane"/>
    <n v="9"/>
    <n v="40.216009999999997"/>
    <n v="140.22624999999999"/>
    <n v="19.600000000000001"/>
    <d v="2012-11-07T00:00:00"/>
    <d v="2012-11-14T00:00:00"/>
    <d v="2012-12-03T00:00:00"/>
    <d v="2012-12-10T00:00:00"/>
    <d v="2013-01-16T00:00:00"/>
    <d v="2013-01-18T00:00:00"/>
    <n v="72"/>
    <n v="79"/>
    <n v="98"/>
    <n v="105"/>
    <n v="142"/>
    <n v="144"/>
    <n v="38"/>
    <n v="16"/>
    <n v="223.6"/>
    <n v="173.4"/>
    <n v="19"/>
    <n v="228.3"/>
    <n v="176.8"/>
    <n v="20"/>
    <n v="235.5"/>
    <n v="176.7"/>
    <n v="17"/>
    <n v="229.13333333333333"/>
    <n v="175.63333333333335"/>
    <n v="18.666666666666668"/>
    <m/>
  </r>
  <r>
    <x v="40"/>
    <s v="OKA-2010-002"/>
    <n v="1"/>
    <n v="2"/>
    <x v="0"/>
    <d v="2012-08-27T00:00:00"/>
    <n v="16"/>
    <n v="61"/>
    <s v="M. sinensis"/>
    <s v="2010-OKA-002"/>
    <s v="Japan"/>
    <s v="Okinawa"/>
    <s v="Uruma"/>
    <m/>
    <n v="1"/>
    <n v="26.340312000000001"/>
    <n v="127.854968"/>
    <n v="5.7030000000000003"/>
    <m/>
    <m/>
    <m/>
    <m/>
    <m/>
    <m/>
    <m/>
    <m/>
    <m/>
    <m/>
    <m/>
    <m/>
    <n v="76"/>
    <n v="0"/>
    <n v="154"/>
    <n v="90.6"/>
    <n v="19"/>
    <n v="169.4"/>
    <n v="103"/>
    <n v="15"/>
    <n v="173.5"/>
    <n v="95.6"/>
    <n v="19"/>
    <n v="165.63333333333333"/>
    <n v="96.399999999999991"/>
    <n v="17.666666666666668"/>
    <m/>
  </r>
  <r>
    <x v="40"/>
    <s v="OKA-2010-002"/>
    <n v="1"/>
    <n v="2"/>
    <x v="0"/>
    <d v="2012-08-27T00:00:00"/>
    <n v="17"/>
    <n v="62"/>
    <s v="M. sinensis"/>
    <s v="2010-OKA-002"/>
    <s v="Japan"/>
    <s v="Okinawa"/>
    <s v="Uruma"/>
    <m/>
    <n v="1"/>
    <n v="26.340312000000001"/>
    <n v="127.854968"/>
    <n v="5.7030000000000003"/>
    <m/>
    <m/>
    <m/>
    <m/>
    <m/>
    <m/>
    <m/>
    <m/>
    <m/>
    <m/>
    <m/>
    <m/>
    <n v="66"/>
    <n v="0"/>
    <n v="165"/>
    <n v="84.3"/>
    <n v="14"/>
    <n v="151.19999999999999"/>
    <n v="80.8"/>
    <n v="17"/>
    <n v="160.19999999999999"/>
    <n v="81.2"/>
    <n v="13"/>
    <n v="158.79999999999998"/>
    <n v="82.100000000000009"/>
    <n v="14.666666666666666"/>
    <m/>
  </r>
  <r>
    <x v="40"/>
    <s v="OKA-2010-002"/>
    <n v="1"/>
    <n v="2"/>
    <x v="0"/>
    <d v="2012-08-27T00:00:00"/>
    <n v="18"/>
    <n v="63"/>
    <s v="M. sinensis"/>
    <s v="2010-OKA-002"/>
    <s v="Japan"/>
    <s v="Okinawa"/>
    <s v="Uruma"/>
    <m/>
    <n v="1"/>
    <n v="26.340312000000001"/>
    <n v="127.854968"/>
    <n v="5.7030000000000003"/>
    <m/>
    <m/>
    <m/>
    <m/>
    <m/>
    <m/>
    <m/>
    <m/>
    <m/>
    <m/>
    <m/>
    <m/>
    <n v="79"/>
    <n v="0"/>
    <n v="169.8"/>
    <n v="94.2"/>
    <n v="13"/>
    <n v="165"/>
    <n v="95.3"/>
    <n v="15"/>
    <n v="169.6"/>
    <n v="92.7"/>
    <n v="17"/>
    <n v="168.13333333333333"/>
    <n v="94.066666666666663"/>
    <n v="15"/>
    <m/>
  </r>
  <r>
    <x v="40"/>
    <s v="OKA-2010-002"/>
    <n v="3"/>
    <n v="1"/>
    <x v="1"/>
    <d v="2015-06-15T00:00:00"/>
    <n v="305"/>
    <n v="121"/>
    <s v="M. sinensis"/>
    <s v="2010-OKA-002"/>
    <s v="Japan"/>
    <s v="Okinawa"/>
    <s v="Uruma"/>
    <m/>
    <n v="1"/>
    <n v="26.340312000000001"/>
    <n v="127.854968"/>
    <n v="5.7030000000000003"/>
    <m/>
    <m/>
    <m/>
    <m/>
    <m/>
    <m/>
    <m/>
    <m/>
    <m/>
    <m/>
    <m/>
    <m/>
    <n v="78"/>
    <n v="0"/>
    <n v="135.5"/>
    <n v="67.099999999999994"/>
    <n v="10"/>
    <n v="153.6"/>
    <n v="66.099999999999994"/>
    <n v="13"/>
    <n v="158.6"/>
    <n v="83.6"/>
    <n v="18"/>
    <n v="149.23333333333335"/>
    <n v="72.266666666666666"/>
    <n v="13.666666666666666"/>
    <m/>
  </r>
  <r>
    <x v="40"/>
    <s v="OKA-2010-002"/>
    <n v="1"/>
    <n v="1"/>
    <x v="2"/>
    <d v="2012-08-27T00:00:00"/>
    <n v="79"/>
    <n v="64"/>
    <s v="M. sinensis"/>
    <s v="2010-OKA-002"/>
    <s v="Japan"/>
    <s v="Okinawa"/>
    <s v="Uruma"/>
    <m/>
    <n v="1"/>
    <n v="26.340312000000001"/>
    <n v="127.854968"/>
    <n v="5.7030000000000003"/>
    <d v="2013-07-29T00:00:00"/>
    <d v="2013-08-12T00:00:00"/>
    <d v="2013-08-22T00:00:00"/>
    <m/>
    <m/>
    <m/>
    <n v="336"/>
    <n v="350"/>
    <n v="360"/>
    <m/>
    <m/>
    <m/>
    <n v="59"/>
    <n v="4"/>
    <n v="174.2"/>
    <n v="94.7"/>
    <n v="15"/>
    <n v="174.8"/>
    <n v="95"/>
    <n v="14"/>
    <n v="188.8"/>
    <n v="115.2"/>
    <n v="16"/>
    <n v="179.26666666666665"/>
    <n v="101.63333333333333"/>
    <n v="15"/>
    <m/>
  </r>
  <r>
    <x v="40"/>
    <s v="OKA-2010-002"/>
    <n v="1"/>
    <n v="1"/>
    <x v="2"/>
    <d v="2012-08-27T00:00:00"/>
    <n v="80"/>
    <n v="65"/>
    <s v="M. sinensis"/>
    <s v="2010-OKA-002"/>
    <s v="Japan"/>
    <s v="Okinawa"/>
    <s v="Uruma"/>
    <m/>
    <n v="1"/>
    <n v="26.340312000000001"/>
    <n v="127.854968"/>
    <n v="5.7030000000000003"/>
    <d v="2013-07-29T00:00:00"/>
    <d v="2013-08-05T00:00:00"/>
    <d v="2013-08-16T00:00:00"/>
    <d v="2013-08-22T00:00:00"/>
    <m/>
    <m/>
    <n v="336"/>
    <n v="343"/>
    <n v="354"/>
    <n v="360"/>
    <m/>
    <m/>
    <n v="48"/>
    <n v="2"/>
    <n v="186.2"/>
    <n v="88.8"/>
    <n v="13"/>
    <n v="176"/>
    <n v="91.7"/>
    <n v="13"/>
    <n v="179.8"/>
    <n v="91.3"/>
    <n v="14"/>
    <n v="180.66666666666666"/>
    <n v="90.600000000000009"/>
    <n v="13.333333333333334"/>
    <m/>
  </r>
  <r>
    <x v="40"/>
    <s v="OKA-2010-002"/>
    <n v="1"/>
    <n v="1"/>
    <x v="2"/>
    <d v="2012-08-27T00:00:00"/>
    <n v="81"/>
    <n v="66"/>
    <s v="M. sinensis"/>
    <s v="2010-OKA-002"/>
    <s v="Japan"/>
    <s v="Okinawa"/>
    <s v="Uruma"/>
    <m/>
    <n v="1"/>
    <n v="26.340312000000001"/>
    <n v="127.854968"/>
    <n v="5.7030000000000003"/>
    <d v="2013-07-29T00:00:00"/>
    <d v="2013-08-22T00:00:00"/>
    <m/>
    <m/>
    <m/>
    <m/>
    <n v="336"/>
    <n v="360"/>
    <m/>
    <m/>
    <m/>
    <m/>
    <n v="42"/>
    <n v="2"/>
    <n v="153.69999999999999"/>
    <n v="104"/>
    <n v="9"/>
    <n v="192.8"/>
    <n v="101"/>
    <n v="14"/>
    <n v="197.5"/>
    <n v="110.4"/>
    <n v="16"/>
    <n v="181.33333333333334"/>
    <n v="105.13333333333333"/>
    <n v="13"/>
    <m/>
  </r>
  <r>
    <x v="41"/>
    <m/>
    <m/>
    <m/>
    <x v="3"/>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800-000002000000}" name="PivotTable3" cacheId="13" applyNumberFormats="0" applyBorderFormats="0" applyFontFormats="0" applyPatternFormats="0" applyAlignmentFormats="0" applyWidthHeightFormats="1" dataCaption="Values" updatedVersion="5" minRefreshableVersion="3" itemPrintTitles="1" createdVersion="5" indent="0" compact="0" compactData="0" gridDropZones="1" multipleFieldFilters="0">
  <location ref="M1:Q44" firstHeaderRow="1" firstDataRow="2" firstDataCol="1"/>
  <pivotFields count="45">
    <pivotField axis="axisRow" compact="0" outline="0" showAll="0">
      <items count="73">
        <item m="1" x="58"/>
        <item m="1" x="59"/>
        <item m="1" x="70"/>
        <item m="1" x="53"/>
        <item m="1" x="65"/>
        <item m="1" x="48"/>
        <item m="1" x="60"/>
        <item m="1" x="68"/>
        <item m="1" x="57"/>
        <item m="1" x="67"/>
        <item m="1" x="54"/>
        <item m="1" x="51"/>
        <item m="1" x="62"/>
        <item m="1" x="69"/>
        <item m="1" x="50"/>
        <item x="14"/>
        <item x="15"/>
        <item x="16"/>
        <item x="17"/>
        <item x="18"/>
        <item x="19"/>
        <item m="1" x="71"/>
        <item x="21"/>
        <item x="22"/>
        <item x="23"/>
        <item x="24"/>
        <item x="25"/>
        <item x="26"/>
        <item x="27"/>
        <item x="28"/>
        <item x="29"/>
        <item m="1" x="43"/>
        <item m="1" x="47"/>
        <item m="1" x="46"/>
        <item m="1" x="44"/>
        <item m="1" x="55"/>
        <item m="1" x="45"/>
        <item m="1" x="64"/>
        <item m="1" x="61"/>
        <item m="1" x="63"/>
        <item m="1" x="66"/>
        <item m="1" x="56"/>
        <item m="1" x="52"/>
        <item m="1" x="49"/>
        <item h="1" x="41"/>
        <item m="1" x="42"/>
        <item x="0"/>
        <item x="1"/>
        <item x="2"/>
        <item x="3"/>
        <item x="4"/>
        <item x="5"/>
        <item x="6"/>
        <item x="7"/>
        <item x="8"/>
        <item x="9"/>
        <item x="10"/>
        <item x="11"/>
        <item x="12"/>
        <item x="13"/>
        <item x="30"/>
        <item x="31"/>
        <item x="32"/>
        <item x="33"/>
        <item x="34"/>
        <item x="35"/>
        <item x="36"/>
        <item x="37"/>
        <item x="38"/>
        <item x="39"/>
        <item x="40"/>
        <item x="20"/>
        <item t="default"/>
      </items>
    </pivotField>
    <pivotField compact="0" outline="0" showAll="0"/>
    <pivotField compact="0" outline="0" showAll="0"/>
    <pivotField compact="0" outline="0" showAll="0"/>
    <pivotField axis="axisCol" compact="0" outline="0" showAll="0">
      <items count="5">
        <item x="0"/>
        <item x="1"/>
        <item x="2"/>
        <item h="1"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0"/>
  </rowFields>
  <rowItems count="42">
    <i>
      <x v="15"/>
    </i>
    <i>
      <x v="16"/>
    </i>
    <i>
      <x v="17"/>
    </i>
    <i>
      <x v="18"/>
    </i>
    <i>
      <x v="19"/>
    </i>
    <i>
      <x v="20"/>
    </i>
    <i>
      <x v="22"/>
    </i>
    <i>
      <x v="23"/>
    </i>
    <i>
      <x v="24"/>
    </i>
    <i>
      <x v="25"/>
    </i>
    <i>
      <x v="26"/>
    </i>
    <i>
      <x v="27"/>
    </i>
    <i>
      <x v="28"/>
    </i>
    <i>
      <x v="29"/>
    </i>
    <i>
      <x v="30"/>
    </i>
    <i>
      <x v="46"/>
    </i>
    <i>
      <x v="47"/>
    </i>
    <i>
      <x v="48"/>
    </i>
    <i>
      <x v="49"/>
    </i>
    <i>
      <x v="50"/>
    </i>
    <i>
      <x v="51"/>
    </i>
    <i>
      <x v="52"/>
    </i>
    <i>
      <x v="53"/>
    </i>
    <i>
      <x v="54"/>
    </i>
    <i>
      <x v="55"/>
    </i>
    <i>
      <x v="56"/>
    </i>
    <i>
      <x v="57"/>
    </i>
    <i>
      <x v="58"/>
    </i>
    <i>
      <x v="59"/>
    </i>
    <i>
      <x v="60"/>
    </i>
    <i>
      <x v="61"/>
    </i>
    <i>
      <x v="62"/>
    </i>
    <i>
      <x v="63"/>
    </i>
    <i>
      <x v="64"/>
    </i>
    <i>
      <x v="65"/>
    </i>
    <i>
      <x v="66"/>
    </i>
    <i>
      <x v="67"/>
    </i>
    <i>
      <x v="68"/>
    </i>
    <i>
      <x v="69"/>
    </i>
    <i>
      <x v="70"/>
    </i>
    <i>
      <x v="71"/>
    </i>
    <i t="grand">
      <x/>
    </i>
  </rowItems>
  <colFields count="1">
    <field x="4"/>
  </colFields>
  <colItems count="4">
    <i>
      <x/>
    </i>
    <i>
      <x v="1"/>
    </i>
    <i>
      <x v="2"/>
    </i>
    <i t="grand">
      <x/>
    </i>
  </colItems>
  <dataFields count="1">
    <dataField name="Count of # days to 1st flag leaf 2011" fld="24" subtotal="count" baseField="0" baseItem="0" numFmtId="1"/>
  </dataFields>
  <formats count="8">
    <format dxfId="7">
      <pivotArea dataOnly="0" labelOnly="1" outline="0" fieldPosition="0">
        <references count="1">
          <reference field="4" count="0"/>
        </references>
      </pivotArea>
    </format>
    <format dxfId="6">
      <pivotArea dataOnly="0" labelOnly="1" grandCol="1" outline="0" fieldPosition="0"/>
    </format>
    <format dxfId="5">
      <pivotArea outline="0" collapsedLevelsAreSubtotals="1" fieldPosition="0">
        <references count="1">
          <reference field="4" count="2" selected="0">
            <x v="1"/>
            <x v="2"/>
          </reference>
        </references>
      </pivotArea>
    </format>
    <format dxfId="4">
      <pivotArea grandCol="1" outline="0" collapsedLevelsAreSubtotals="1" fieldPosition="0"/>
    </format>
    <format dxfId="3">
      <pivotArea type="topRight" dataOnly="0" labelOnly="1" outline="0" fieldPosition="0"/>
    </format>
    <format dxfId="2">
      <pivotArea dataOnly="0" labelOnly="1" outline="0" fieldPosition="0">
        <references count="1">
          <reference field="4" count="2">
            <x v="1"/>
            <x v="2"/>
          </reference>
        </references>
      </pivotArea>
    </format>
    <format dxfId="1">
      <pivotArea dataOnly="0" labelOnly="1" grandCol="1" outline="0" fieldPosition="0"/>
    </format>
    <format dxfId="0">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Table1" cacheId="13" applyNumberFormats="0" applyBorderFormats="0" applyFontFormats="0" applyPatternFormats="0" applyAlignmentFormats="0" applyWidthHeightFormats="1" dataCaption="Values" updatedVersion="5" minRefreshableVersion="3" itemPrintTitles="1" createdVersion="5" indent="0" compact="0" compactData="0" gridDropZones="1" multipleFieldFilters="0">
  <location ref="A1:E44" firstHeaderRow="1" firstDataRow="2" firstDataCol="1"/>
  <pivotFields count="45">
    <pivotField axis="axisRow" compact="0" outline="0" showAll="0">
      <items count="73">
        <item m="1" x="58"/>
        <item m="1" x="59"/>
        <item m="1" x="70"/>
        <item m="1" x="53"/>
        <item m="1" x="65"/>
        <item m="1" x="48"/>
        <item m="1" x="60"/>
        <item m="1" x="68"/>
        <item m="1" x="57"/>
        <item m="1" x="67"/>
        <item m="1" x="54"/>
        <item m="1" x="51"/>
        <item m="1" x="62"/>
        <item m="1" x="69"/>
        <item m="1" x="50"/>
        <item x="14"/>
        <item x="15"/>
        <item x="16"/>
        <item x="17"/>
        <item x="18"/>
        <item x="19"/>
        <item m="1" x="71"/>
        <item x="21"/>
        <item x="22"/>
        <item x="23"/>
        <item x="24"/>
        <item x="25"/>
        <item x="26"/>
        <item x="27"/>
        <item x="28"/>
        <item x="29"/>
        <item m="1" x="43"/>
        <item m="1" x="47"/>
        <item m="1" x="46"/>
        <item m="1" x="44"/>
        <item m="1" x="55"/>
        <item m="1" x="45"/>
        <item m="1" x="64"/>
        <item m="1" x="61"/>
        <item m="1" x="63"/>
        <item m="1" x="66"/>
        <item m="1" x="56"/>
        <item m="1" x="52"/>
        <item m="1" x="49"/>
        <item h="1" x="41"/>
        <item m="1" x="42"/>
        <item x="0"/>
        <item x="1"/>
        <item x="2"/>
        <item x="3"/>
        <item x="4"/>
        <item x="5"/>
        <item x="6"/>
        <item x="7"/>
        <item x="8"/>
        <item x="9"/>
        <item x="10"/>
        <item x="11"/>
        <item x="12"/>
        <item x="13"/>
        <item x="30"/>
        <item x="31"/>
        <item x="32"/>
        <item x="33"/>
        <item x="34"/>
        <item x="35"/>
        <item x="36"/>
        <item x="37"/>
        <item x="38"/>
        <item x="39"/>
        <item x="40"/>
        <item x="20"/>
        <item t="default"/>
      </items>
    </pivotField>
    <pivotField compact="0" outline="0" showAll="0"/>
    <pivotField compact="0" outline="0" showAll="0"/>
    <pivotField compact="0" outline="0" showAll="0"/>
    <pivotField axis="axisCol" compact="0" outline="0" showAll="0">
      <items count="5">
        <item x="0"/>
        <item x="1"/>
        <item x="2"/>
        <item h="1" x="3"/>
        <item t="default"/>
      </items>
    </pivotField>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0"/>
  </rowFields>
  <rowItems count="42">
    <i>
      <x v="15"/>
    </i>
    <i>
      <x v="16"/>
    </i>
    <i>
      <x v="17"/>
    </i>
    <i>
      <x v="18"/>
    </i>
    <i>
      <x v="19"/>
    </i>
    <i>
      <x v="20"/>
    </i>
    <i>
      <x v="22"/>
    </i>
    <i>
      <x v="23"/>
    </i>
    <i>
      <x v="24"/>
    </i>
    <i>
      <x v="25"/>
    </i>
    <i>
      <x v="26"/>
    </i>
    <i>
      <x v="27"/>
    </i>
    <i>
      <x v="28"/>
    </i>
    <i>
      <x v="29"/>
    </i>
    <i>
      <x v="30"/>
    </i>
    <i>
      <x v="46"/>
    </i>
    <i>
      <x v="47"/>
    </i>
    <i>
      <x v="48"/>
    </i>
    <i>
      <x v="49"/>
    </i>
    <i>
      <x v="50"/>
    </i>
    <i>
      <x v="51"/>
    </i>
    <i>
      <x v="52"/>
    </i>
    <i>
      <x v="53"/>
    </i>
    <i>
      <x v="54"/>
    </i>
    <i>
      <x v="55"/>
    </i>
    <i>
      <x v="56"/>
    </i>
    <i>
      <x v="57"/>
    </i>
    <i>
      <x v="58"/>
    </i>
    <i>
      <x v="59"/>
    </i>
    <i>
      <x v="60"/>
    </i>
    <i>
      <x v="61"/>
    </i>
    <i>
      <x v="62"/>
    </i>
    <i>
      <x v="63"/>
    </i>
    <i>
      <x v="64"/>
    </i>
    <i>
      <x v="65"/>
    </i>
    <i>
      <x v="66"/>
    </i>
    <i>
      <x v="67"/>
    </i>
    <i>
      <x v="68"/>
    </i>
    <i>
      <x v="69"/>
    </i>
    <i>
      <x v="70"/>
    </i>
    <i>
      <x v="71"/>
    </i>
    <i t="grand">
      <x/>
    </i>
  </rowItems>
  <colFields count="1">
    <field x="4"/>
  </colFields>
  <colItems count="4">
    <i>
      <x/>
    </i>
    <i>
      <x v="1"/>
    </i>
    <i>
      <x v="2"/>
    </i>
    <i t="grand">
      <x/>
    </i>
  </colItems>
  <dataFields count="1">
    <dataField name="Count of Plant # (new)" fld="6" subtotal="count" baseField="0" baseItem="0"/>
  </dataFields>
  <formats count="7">
    <format dxfId="14">
      <pivotArea dataOnly="0" labelOnly="1" outline="0" fieldPosition="0">
        <references count="1">
          <reference field="4" count="0"/>
        </references>
      </pivotArea>
    </format>
    <format dxfId="13">
      <pivotArea dataOnly="0" labelOnly="1" grandCol="1" outline="0" fieldPosition="0"/>
    </format>
    <format dxfId="12">
      <pivotArea outline="0" collapsedLevelsAreSubtotals="1" fieldPosition="0">
        <references count="1">
          <reference field="4" count="2" selected="0">
            <x v="1"/>
            <x v="2"/>
          </reference>
        </references>
      </pivotArea>
    </format>
    <format dxfId="11">
      <pivotArea grandCol="1" outline="0" collapsedLevelsAreSubtotals="1" fieldPosition="0"/>
    </format>
    <format dxfId="10">
      <pivotArea type="topRight" dataOnly="0" labelOnly="1" outline="0" fieldPosition="0"/>
    </format>
    <format dxfId="9">
      <pivotArea dataOnly="0" labelOnly="1" outline="0" fieldPosition="0">
        <references count="1">
          <reference field="4" count="2">
            <x v="1"/>
            <x v="2"/>
          </reference>
        </references>
      </pivotArea>
    </format>
    <format dxfId="8">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800-000001000000}" name="PivotTable2" cacheId="13" applyNumberFormats="0" applyBorderFormats="0" applyFontFormats="0" applyPatternFormats="0" applyAlignmentFormats="0" applyWidthHeightFormats="1" dataCaption="Values" updatedVersion="5" minRefreshableVersion="3" itemPrintTitles="1" createdVersion="5" indent="0" compact="0" compactData="0" gridDropZones="1" multipleFieldFilters="0">
  <location ref="G1:K44" firstHeaderRow="1" firstDataRow="2" firstDataCol="1"/>
  <pivotFields count="45">
    <pivotField axis="axisRow" compact="0" outline="0" showAll="0">
      <items count="73">
        <item m="1" x="58"/>
        <item m="1" x="59"/>
        <item m="1" x="70"/>
        <item m="1" x="53"/>
        <item m="1" x="65"/>
        <item m="1" x="48"/>
        <item m="1" x="60"/>
        <item m="1" x="68"/>
        <item m="1" x="57"/>
        <item m="1" x="67"/>
        <item m="1" x="54"/>
        <item m="1" x="51"/>
        <item m="1" x="62"/>
        <item m="1" x="69"/>
        <item m="1" x="50"/>
        <item x="14"/>
        <item x="15"/>
        <item x="16"/>
        <item x="17"/>
        <item x="18"/>
        <item x="19"/>
        <item m="1" x="71"/>
        <item x="21"/>
        <item x="22"/>
        <item x="23"/>
        <item x="24"/>
        <item x="25"/>
        <item x="26"/>
        <item x="27"/>
        <item x="28"/>
        <item x="29"/>
        <item m="1" x="43"/>
        <item m="1" x="47"/>
        <item m="1" x="46"/>
        <item m="1" x="44"/>
        <item m="1" x="55"/>
        <item m="1" x="45"/>
        <item m="1" x="64"/>
        <item m="1" x="61"/>
        <item m="1" x="63"/>
        <item m="1" x="66"/>
        <item m="1" x="56"/>
        <item m="1" x="52"/>
        <item m="1" x="49"/>
        <item h="1" x="41"/>
        <item m="1" x="42"/>
        <item x="0"/>
        <item x="1"/>
        <item x="2"/>
        <item x="3"/>
        <item x="4"/>
        <item x="5"/>
        <item x="6"/>
        <item x="7"/>
        <item x="8"/>
        <item x="9"/>
        <item x="10"/>
        <item x="11"/>
        <item x="12"/>
        <item x="13"/>
        <item x="30"/>
        <item x="31"/>
        <item x="32"/>
        <item x="33"/>
        <item x="34"/>
        <item x="35"/>
        <item x="36"/>
        <item x="37"/>
        <item x="38"/>
        <item x="39"/>
        <item x="40"/>
        <item x="20"/>
        <item t="default"/>
      </items>
    </pivotField>
    <pivotField compact="0" outline="0" showAll="0"/>
    <pivotField compact="0" outline="0" showAll="0"/>
    <pivotField compact="0" outline="0" showAll="0"/>
    <pivotField axis="axisCol" compact="0" outline="0" showAll="0">
      <items count="5">
        <item x="0"/>
        <item x="1"/>
        <item x="2"/>
        <item h="1"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0"/>
  </rowFields>
  <rowItems count="42">
    <i>
      <x v="15"/>
    </i>
    <i>
      <x v="16"/>
    </i>
    <i>
      <x v="17"/>
    </i>
    <i>
      <x v="18"/>
    </i>
    <i>
      <x v="19"/>
    </i>
    <i>
      <x v="20"/>
    </i>
    <i>
      <x v="22"/>
    </i>
    <i>
      <x v="23"/>
    </i>
    <i>
      <x v="24"/>
    </i>
    <i>
      <x v="25"/>
    </i>
    <i>
      <x v="26"/>
    </i>
    <i>
      <x v="27"/>
    </i>
    <i>
      <x v="28"/>
    </i>
    <i>
      <x v="29"/>
    </i>
    <i>
      <x v="30"/>
    </i>
    <i>
      <x v="46"/>
    </i>
    <i>
      <x v="47"/>
    </i>
    <i>
      <x v="48"/>
    </i>
    <i>
      <x v="49"/>
    </i>
    <i>
      <x v="50"/>
    </i>
    <i>
      <x v="51"/>
    </i>
    <i>
      <x v="52"/>
    </i>
    <i>
      <x v="53"/>
    </i>
    <i>
      <x v="54"/>
    </i>
    <i>
      <x v="55"/>
    </i>
    <i>
      <x v="56"/>
    </i>
    <i>
      <x v="57"/>
    </i>
    <i>
      <x v="58"/>
    </i>
    <i>
      <x v="59"/>
    </i>
    <i>
      <x v="60"/>
    </i>
    <i>
      <x v="61"/>
    </i>
    <i>
      <x v="62"/>
    </i>
    <i>
      <x v="63"/>
    </i>
    <i>
      <x v="64"/>
    </i>
    <i>
      <x v="65"/>
    </i>
    <i>
      <x v="66"/>
    </i>
    <i>
      <x v="67"/>
    </i>
    <i>
      <x v="68"/>
    </i>
    <i>
      <x v="69"/>
    </i>
    <i>
      <x v="70"/>
    </i>
    <i>
      <x v="71"/>
    </i>
    <i t="grand">
      <x/>
    </i>
  </rowItems>
  <colFields count="1">
    <field x="4"/>
  </colFields>
  <colItems count="4">
    <i>
      <x/>
    </i>
    <i>
      <x v="1"/>
    </i>
    <i>
      <x v="2"/>
    </i>
    <i t="grand">
      <x/>
    </i>
  </colItems>
  <dataFields count="1">
    <dataField name="Average of # days to 1st flag leaf 2011" fld="24" subtotal="average" baseField="0" baseItem="2" numFmtId="1"/>
  </dataFields>
  <formats count="8">
    <format dxfId="22">
      <pivotArea dataOnly="0" labelOnly="1" outline="0" fieldPosition="0">
        <references count="1">
          <reference field="4" count="0"/>
        </references>
      </pivotArea>
    </format>
    <format dxfId="21">
      <pivotArea dataOnly="0" labelOnly="1" grandCol="1" outline="0" fieldPosition="0"/>
    </format>
    <format dxfId="20">
      <pivotArea outline="0" collapsedLevelsAreSubtotals="1" fieldPosition="0">
        <references count="1">
          <reference field="4" count="2" selected="0">
            <x v="1"/>
            <x v="2"/>
          </reference>
        </references>
      </pivotArea>
    </format>
    <format dxfId="19">
      <pivotArea grandCol="1" outline="0" collapsedLevelsAreSubtotals="1" fieldPosition="0"/>
    </format>
    <format dxfId="18">
      <pivotArea type="topRight" dataOnly="0" labelOnly="1" outline="0" fieldPosition="0"/>
    </format>
    <format dxfId="17">
      <pivotArea dataOnly="0" labelOnly="1" outline="0" fieldPosition="0">
        <references count="1">
          <reference field="4" count="2">
            <x v="1"/>
            <x v="2"/>
          </reference>
        </references>
      </pivotArea>
    </format>
    <format dxfId="16">
      <pivotArea dataOnly="0" labelOnly="1" grandCol="1" outline="0" fieldPosition="0"/>
    </format>
    <format dxfId="15">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800-000003000000}" name="PivotTable4" cacheId="13" applyNumberFormats="0" applyBorderFormats="0" applyFontFormats="0" applyPatternFormats="0" applyAlignmentFormats="0" applyWidthHeightFormats="1" dataCaption="Values" updatedVersion="5" minRefreshableVersion="3" itemPrintTitles="1" createdVersion="5" indent="0" compact="0" compactData="0" gridDropZones="1" multipleFieldFilters="0">
  <location ref="S1:W44" firstHeaderRow="1" firstDataRow="2" firstDataCol="1"/>
  <pivotFields count="45">
    <pivotField axis="axisRow" compact="0" outline="0" showAll="0">
      <items count="73">
        <item m="1" x="58"/>
        <item m="1" x="59"/>
        <item m="1" x="70"/>
        <item m="1" x="53"/>
        <item m="1" x="65"/>
        <item m="1" x="48"/>
        <item m="1" x="60"/>
        <item m="1" x="68"/>
        <item m="1" x="57"/>
        <item m="1" x="67"/>
        <item m="1" x="54"/>
        <item m="1" x="51"/>
        <item m="1" x="62"/>
        <item m="1" x="69"/>
        <item m="1" x="50"/>
        <item x="14"/>
        <item x="15"/>
        <item x="16"/>
        <item x="17"/>
        <item x="18"/>
        <item x="19"/>
        <item m="1" x="71"/>
        <item x="21"/>
        <item x="22"/>
        <item x="23"/>
        <item x="24"/>
        <item x="25"/>
        <item x="26"/>
        <item x="27"/>
        <item x="28"/>
        <item x="29"/>
        <item m="1" x="43"/>
        <item m="1" x="47"/>
        <item m="1" x="46"/>
        <item m="1" x="44"/>
        <item m="1" x="55"/>
        <item m="1" x="45"/>
        <item m="1" x="64"/>
        <item m="1" x="61"/>
        <item m="1" x="63"/>
        <item m="1" x="66"/>
        <item m="1" x="56"/>
        <item m="1" x="52"/>
        <item m="1" x="49"/>
        <item h="1" x="41"/>
        <item m="1" x="42"/>
        <item x="0"/>
        <item x="1"/>
        <item x="2"/>
        <item x="3"/>
        <item x="4"/>
        <item x="5"/>
        <item x="6"/>
        <item x="7"/>
        <item x="8"/>
        <item x="9"/>
        <item x="10"/>
        <item x="11"/>
        <item x="12"/>
        <item x="13"/>
        <item x="30"/>
        <item x="31"/>
        <item x="32"/>
        <item x="33"/>
        <item x="34"/>
        <item x="35"/>
        <item x="36"/>
        <item x="37"/>
        <item x="38"/>
        <item x="39"/>
        <item x="40"/>
        <item x="20"/>
        <item t="default"/>
      </items>
    </pivotField>
    <pivotField compact="0" outline="0" showAll="0"/>
    <pivotField compact="0" outline="0" showAll="0"/>
    <pivotField compact="0" outline="0" showAll="0"/>
    <pivotField axis="axisCol" compact="0" outline="0" showAll="0">
      <items count="5">
        <item x="0"/>
        <item x="1"/>
        <item x="2"/>
        <item h="1"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0"/>
  </rowFields>
  <rowItems count="42">
    <i>
      <x v="15"/>
    </i>
    <i>
      <x v="16"/>
    </i>
    <i>
      <x v="17"/>
    </i>
    <i>
      <x v="18"/>
    </i>
    <i>
      <x v="19"/>
    </i>
    <i>
      <x v="20"/>
    </i>
    <i>
      <x v="22"/>
    </i>
    <i>
      <x v="23"/>
    </i>
    <i>
      <x v="24"/>
    </i>
    <i>
      <x v="25"/>
    </i>
    <i>
      <x v="26"/>
    </i>
    <i>
      <x v="27"/>
    </i>
    <i>
      <x v="28"/>
    </i>
    <i>
      <x v="29"/>
    </i>
    <i>
      <x v="30"/>
    </i>
    <i>
      <x v="46"/>
    </i>
    <i>
      <x v="47"/>
    </i>
    <i>
      <x v="48"/>
    </i>
    <i>
      <x v="49"/>
    </i>
    <i>
      <x v="50"/>
    </i>
    <i>
      <x v="51"/>
    </i>
    <i>
      <x v="52"/>
    </i>
    <i>
      <x v="53"/>
    </i>
    <i>
      <x v="54"/>
    </i>
    <i>
      <x v="55"/>
    </i>
    <i>
      <x v="56"/>
    </i>
    <i>
      <x v="57"/>
    </i>
    <i>
      <x v="58"/>
    </i>
    <i>
      <x v="59"/>
    </i>
    <i>
      <x v="60"/>
    </i>
    <i>
      <x v="61"/>
    </i>
    <i>
      <x v="62"/>
    </i>
    <i>
      <x v="63"/>
    </i>
    <i>
      <x v="64"/>
    </i>
    <i>
      <x v="65"/>
    </i>
    <i>
      <x v="66"/>
    </i>
    <i>
      <x v="67"/>
    </i>
    <i>
      <x v="68"/>
    </i>
    <i>
      <x v="69"/>
    </i>
    <i>
      <x v="70"/>
    </i>
    <i>
      <x v="71"/>
    </i>
    <i t="grand">
      <x/>
    </i>
  </rowItems>
  <colFields count="1">
    <field x="4"/>
  </colFields>
  <colItems count="4">
    <i>
      <x/>
    </i>
    <i>
      <x v="1"/>
    </i>
    <i>
      <x v="2"/>
    </i>
    <i t="grand">
      <x/>
    </i>
  </colItems>
  <dataFields count="1">
    <dataField name="Average of # days to 1st flowering date 2011" fld="27" subtotal="average" baseField="0" baseItem="50" numFmtId="1"/>
  </dataFields>
  <formats count="8">
    <format dxfId="30">
      <pivotArea dataOnly="0" labelOnly="1" outline="0" fieldPosition="0">
        <references count="1">
          <reference field="4" count="0"/>
        </references>
      </pivotArea>
    </format>
    <format dxfId="29">
      <pivotArea dataOnly="0" labelOnly="1" grandCol="1" outline="0" fieldPosition="0"/>
    </format>
    <format dxfId="28">
      <pivotArea outline="0" collapsedLevelsAreSubtotals="1" fieldPosition="0">
        <references count="1">
          <reference field="4" count="2" selected="0">
            <x v="1"/>
            <x v="2"/>
          </reference>
        </references>
      </pivotArea>
    </format>
    <format dxfId="27">
      <pivotArea grandCol="1" outline="0" collapsedLevelsAreSubtotals="1" fieldPosition="0"/>
    </format>
    <format dxfId="26">
      <pivotArea type="topRight" dataOnly="0" labelOnly="1" outline="0" fieldPosition="0"/>
    </format>
    <format dxfId="25">
      <pivotArea dataOnly="0" labelOnly="1" outline="0" fieldPosition="0">
        <references count="1">
          <reference field="4" count="2">
            <x v="1"/>
            <x v="2"/>
          </reference>
        </references>
      </pivotArea>
    </format>
    <format dxfId="24">
      <pivotArea dataOnly="0" labelOnly="1" grandCol="1" outline="0" fieldPosition="0"/>
    </format>
    <format dxfId="23">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800-000006000000}" name="PivotTable7" cacheId="13" applyNumberFormats="0" applyBorderFormats="0" applyFontFormats="0" applyPatternFormats="0" applyAlignmentFormats="0" applyWidthHeightFormats="1" dataCaption="Values" updatedVersion="5" minRefreshableVersion="3" itemPrintTitles="1" createdVersion="5" indent="0" compact="0" compactData="0" gridDropZones="1" multipleFieldFilters="0">
  <location ref="AE1:AI44" firstHeaderRow="1" firstDataRow="2" firstDataCol="1"/>
  <pivotFields count="45">
    <pivotField axis="axisRow" compact="0" outline="0" showAll="0">
      <items count="73">
        <item m="1" x="58"/>
        <item m="1" x="59"/>
        <item m="1" x="70"/>
        <item m="1" x="53"/>
        <item m="1" x="65"/>
        <item m="1" x="48"/>
        <item m="1" x="60"/>
        <item m="1" x="68"/>
        <item m="1" x="57"/>
        <item m="1" x="67"/>
        <item m="1" x="54"/>
        <item m="1" x="51"/>
        <item m="1" x="62"/>
        <item m="1" x="69"/>
        <item m="1" x="50"/>
        <item x="14"/>
        <item x="15"/>
        <item x="16"/>
        <item x="17"/>
        <item x="18"/>
        <item x="19"/>
        <item m="1" x="71"/>
        <item x="21"/>
        <item x="22"/>
        <item x="23"/>
        <item x="24"/>
        <item x="25"/>
        <item x="26"/>
        <item x="27"/>
        <item x="28"/>
        <item x="29"/>
        <item m="1" x="43"/>
        <item m="1" x="47"/>
        <item m="1" x="46"/>
        <item m="1" x="44"/>
        <item m="1" x="55"/>
        <item m="1" x="45"/>
        <item m="1" x="64"/>
        <item m="1" x="61"/>
        <item m="1" x="63"/>
        <item m="1" x="66"/>
        <item m="1" x="56"/>
        <item m="1" x="52"/>
        <item m="1" x="49"/>
        <item h="1" x="41"/>
        <item m="1" x="42"/>
        <item x="0"/>
        <item x="1"/>
        <item x="2"/>
        <item x="3"/>
        <item x="4"/>
        <item x="5"/>
        <item x="6"/>
        <item x="7"/>
        <item x="8"/>
        <item x="9"/>
        <item x="10"/>
        <item x="11"/>
        <item x="12"/>
        <item x="13"/>
        <item x="30"/>
        <item x="31"/>
        <item x="32"/>
        <item x="33"/>
        <item x="34"/>
        <item x="35"/>
        <item x="36"/>
        <item x="37"/>
        <item x="38"/>
        <item x="39"/>
        <item x="40"/>
        <item x="20"/>
        <item t="default"/>
      </items>
    </pivotField>
    <pivotField compact="0" outline="0" showAll="0"/>
    <pivotField compact="0" outline="0" showAll="0"/>
    <pivotField compact="0" outline="0" showAll="0"/>
    <pivotField axis="axisCol" compact="0" outline="0" showAll="0">
      <items count="5">
        <item x="0"/>
        <item x="1"/>
        <item x="2"/>
        <item h="1"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0"/>
  </rowFields>
  <rowItems count="42">
    <i>
      <x v="15"/>
    </i>
    <i>
      <x v="16"/>
    </i>
    <i>
      <x v="17"/>
    </i>
    <i>
      <x v="18"/>
    </i>
    <i>
      <x v="19"/>
    </i>
    <i>
      <x v="20"/>
    </i>
    <i>
      <x v="22"/>
    </i>
    <i>
      <x v="23"/>
    </i>
    <i>
      <x v="24"/>
    </i>
    <i>
      <x v="25"/>
    </i>
    <i>
      <x v="26"/>
    </i>
    <i>
      <x v="27"/>
    </i>
    <i>
      <x v="28"/>
    </i>
    <i>
      <x v="29"/>
    </i>
    <i>
      <x v="30"/>
    </i>
    <i>
      <x v="46"/>
    </i>
    <i>
      <x v="47"/>
    </i>
    <i>
      <x v="48"/>
    </i>
    <i>
      <x v="49"/>
    </i>
    <i>
      <x v="50"/>
    </i>
    <i>
      <x v="51"/>
    </i>
    <i>
      <x v="52"/>
    </i>
    <i>
      <x v="53"/>
    </i>
    <i>
      <x v="54"/>
    </i>
    <i>
      <x v="55"/>
    </i>
    <i>
      <x v="56"/>
    </i>
    <i>
      <x v="57"/>
    </i>
    <i>
      <x v="58"/>
    </i>
    <i>
      <x v="59"/>
    </i>
    <i>
      <x v="60"/>
    </i>
    <i>
      <x v="61"/>
    </i>
    <i>
      <x v="62"/>
    </i>
    <i>
      <x v="63"/>
    </i>
    <i>
      <x v="64"/>
    </i>
    <i>
      <x v="65"/>
    </i>
    <i>
      <x v="66"/>
    </i>
    <i>
      <x v="67"/>
    </i>
    <i>
      <x v="68"/>
    </i>
    <i>
      <x v="69"/>
    </i>
    <i>
      <x v="70"/>
    </i>
    <i>
      <x v="71"/>
    </i>
    <i t="grand">
      <x/>
    </i>
  </rowItems>
  <colFields count="1">
    <field x="4"/>
  </colFields>
  <colItems count="4">
    <i>
      <x/>
    </i>
    <i>
      <x v="1"/>
    </i>
    <i>
      <x v="2"/>
    </i>
    <i t="grand">
      <x/>
    </i>
  </colItems>
  <dataFields count="1">
    <dataField name="Average of # days to 50% flowering date 2011" fld="29" subtotal="average" baseField="0" baseItem="59" numFmtId="1"/>
  </dataFields>
  <formats count="8">
    <format dxfId="38">
      <pivotArea dataOnly="0" labelOnly="1" outline="0" fieldPosition="0">
        <references count="1">
          <reference field="4" count="0"/>
        </references>
      </pivotArea>
    </format>
    <format dxfId="37">
      <pivotArea dataOnly="0" labelOnly="1" grandCol="1" outline="0" fieldPosition="0"/>
    </format>
    <format dxfId="36">
      <pivotArea outline="0" collapsedLevelsAreSubtotals="1" fieldPosition="0">
        <references count="1">
          <reference field="4" count="2" selected="0">
            <x v="1"/>
            <x v="2"/>
          </reference>
        </references>
      </pivotArea>
    </format>
    <format dxfId="35">
      <pivotArea grandCol="1" outline="0" collapsedLevelsAreSubtotals="1" fieldPosition="0"/>
    </format>
    <format dxfId="34">
      <pivotArea type="topRight" dataOnly="0" labelOnly="1" outline="0" fieldPosition="0"/>
    </format>
    <format dxfId="33">
      <pivotArea dataOnly="0" labelOnly="1" outline="0" fieldPosition="0">
        <references count="1">
          <reference field="4" count="2">
            <x v="1"/>
            <x v="2"/>
          </reference>
        </references>
      </pivotArea>
    </format>
    <format dxfId="32">
      <pivotArea dataOnly="0" labelOnly="1" grandCol="1" outline="0" fieldPosition="0"/>
    </format>
    <format dxfId="31">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800-000005000000}" name="PivotTable6" cacheId="13" applyNumberFormats="0" applyBorderFormats="0" applyFontFormats="0" applyPatternFormats="0" applyAlignmentFormats="0" applyWidthHeightFormats="1" dataCaption="Values" updatedVersion="5" minRefreshableVersion="3" itemPrintTitles="1" createdVersion="5" indent="0" compact="0" compactData="0" gridDropZones="1" multipleFieldFilters="0">
  <location ref="AK1:AO44" firstHeaderRow="1" firstDataRow="2" firstDataCol="1"/>
  <pivotFields count="45">
    <pivotField axis="axisRow" compact="0" outline="0" showAll="0">
      <items count="73">
        <item m="1" x="58"/>
        <item m="1" x="59"/>
        <item m="1" x="70"/>
        <item m="1" x="53"/>
        <item m="1" x="65"/>
        <item m="1" x="48"/>
        <item m="1" x="60"/>
        <item m="1" x="68"/>
        <item m="1" x="57"/>
        <item m="1" x="67"/>
        <item m="1" x="54"/>
        <item m="1" x="51"/>
        <item m="1" x="62"/>
        <item m="1" x="69"/>
        <item m="1" x="50"/>
        <item x="14"/>
        <item x="15"/>
        <item x="16"/>
        <item x="17"/>
        <item x="18"/>
        <item x="19"/>
        <item m="1" x="71"/>
        <item x="21"/>
        <item x="22"/>
        <item x="23"/>
        <item x="24"/>
        <item x="25"/>
        <item x="26"/>
        <item x="27"/>
        <item x="28"/>
        <item x="29"/>
        <item m="1" x="43"/>
        <item m="1" x="47"/>
        <item m="1" x="46"/>
        <item m="1" x="44"/>
        <item m="1" x="55"/>
        <item m="1" x="45"/>
        <item m="1" x="64"/>
        <item m="1" x="61"/>
        <item m="1" x="63"/>
        <item m="1" x="66"/>
        <item m="1" x="56"/>
        <item m="1" x="52"/>
        <item m="1" x="49"/>
        <item h="1" x="41"/>
        <item m="1" x="42"/>
        <item x="0"/>
        <item x="1"/>
        <item x="2"/>
        <item x="3"/>
        <item x="4"/>
        <item x="5"/>
        <item x="6"/>
        <item x="7"/>
        <item x="8"/>
        <item x="9"/>
        <item x="10"/>
        <item x="11"/>
        <item x="12"/>
        <item x="13"/>
        <item x="30"/>
        <item x="31"/>
        <item x="32"/>
        <item x="33"/>
        <item x="34"/>
        <item x="35"/>
        <item x="36"/>
        <item x="37"/>
        <item x="38"/>
        <item x="39"/>
        <item x="40"/>
        <item x="20"/>
        <item t="default"/>
      </items>
    </pivotField>
    <pivotField compact="0" outline="0" showAll="0"/>
    <pivotField compact="0" outline="0" showAll="0"/>
    <pivotField compact="0" outline="0" showAll="0"/>
    <pivotField axis="axisCol" compact="0" outline="0" showAll="0">
      <items count="5">
        <item x="0"/>
        <item x="1"/>
        <item x="2"/>
        <item h="1"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0"/>
  </rowFields>
  <rowItems count="42">
    <i>
      <x v="15"/>
    </i>
    <i>
      <x v="16"/>
    </i>
    <i>
      <x v="17"/>
    </i>
    <i>
      <x v="18"/>
    </i>
    <i>
      <x v="19"/>
    </i>
    <i>
      <x v="20"/>
    </i>
    <i>
      <x v="22"/>
    </i>
    <i>
      <x v="23"/>
    </i>
    <i>
      <x v="24"/>
    </i>
    <i>
      <x v="25"/>
    </i>
    <i>
      <x v="26"/>
    </i>
    <i>
      <x v="27"/>
    </i>
    <i>
      <x v="28"/>
    </i>
    <i>
      <x v="29"/>
    </i>
    <i>
      <x v="30"/>
    </i>
    <i>
      <x v="46"/>
    </i>
    <i>
      <x v="47"/>
    </i>
    <i>
      <x v="48"/>
    </i>
    <i>
      <x v="49"/>
    </i>
    <i>
      <x v="50"/>
    </i>
    <i>
      <x v="51"/>
    </i>
    <i>
      <x v="52"/>
    </i>
    <i>
      <x v="53"/>
    </i>
    <i>
      <x v="54"/>
    </i>
    <i>
      <x v="55"/>
    </i>
    <i>
      <x v="56"/>
    </i>
    <i>
      <x v="57"/>
    </i>
    <i>
      <x v="58"/>
    </i>
    <i>
      <x v="59"/>
    </i>
    <i>
      <x v="60"/>
    </i>
    <i>
      <x v="61"/>
    </i>
    <i>
      <x v="62"/>
    </i>
    <i>
      <x v="63"/>
    </i>
    <i>
      <x v="64"/>
    </i>
    <i>
      <x v="65"/>
    </i>
    <i>
      <x v="66"/>
    </i>
    <i>
      <x v="67"/>
    </i>
    <i>
      <x v="68"/>
    </i>
    <i>
      <x v="69"/>
    </i>
    <i>
      <x v="70"/>
    </i>
    <i>
      <x v="71"/>
    </i>
    <i t="grand">
      <x/>
    </i>
  </rowItems>
  <colFields count="1">
    <field x="4"/>
  </colFields>
  <colItems count="4">
    <i>
      <x/>
    </i>
    <i>
      <x v="1"/>
    </i>
    <i>
      <x v="2"/>
    </i>
    <i t="grand">
      <x/>
    </i>
  </colItems>
  <dataFields count="1">
    <dataField name="Count of # days to 50% flowering date 2011" fld="29" subtotal="count" baseField="0" baseItem="0"/>
  </dataFields>
  <formats count="7">
    <format dxfId="45">
      <pivotArea dataOnly="0" labelOnly="1" outline="0" fieldPosition="0">
        <references count="1">
          <reference field="4" count="0"/>
        </references>
      </pivotArea>
    </format>
    <format dxfId="44">
      <pivotArea dataOnly="0" labelOnly="1" grandCol="1" outline="0" fieldPosition="0"/>
    </format>
    <format dxfId="43">
      <pivotArea outline="0" collapsedLevelsAreSubtotals="1" fieldPosition="0">
        <references count="1">
          <reference field="4" count="2" selected="0">
            <x v="1"/>
            <x v="2"/>
          </reference>
        </references>
      </pivotArea>
    </format>
    <format dxfId="42">
      <pivotArea grandCol="1" outline="0" collapsedLevelsAreSubtotals="1" fieldPosition="0"/>
    </format>
    <format dxfId="41">
      <pivotArea type="topRight" dataOnly="0" labelOnly="1" outline="0" fieldPosition="0"/>
    </format>
    <format dxfId="40">
      <pivotArea dataOnly="0" labelOnly="1" outline="0" fieldPosition="0">
        <references count="1">
          <reference field="4" count="2">
            <x v="1"/>
            <x v="2"/>
          </reference>
        </references>
      </pivotArea>
    </format>
    <format dxfId="39">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800-000004000000}" name="PivotTable5" cacheId="13" applyNumberFormats="0" applyBorderFormats="0" applyFontFormats="0" applyPatternFormats="0" applyAlignmentFormats="0" applyWidthHeightFormats="1" dataCaption="Values" updatedVersion="5" minRefreshableVersion="3" itemPrintTitles="1" createdVersion="5" indent="0" compact="0" compactData="0" gridDropZones="1" multipleFieldFilters="0">
  <location ref="Y1:AC44" firstHeaderRow="1" firstDataRow="2" firstDataCol="1"/>
  <pivotFields count="45">
    <pivotField axis="axisRow" compact="0" outline="0" showAll="0">
      <items count="73">
        <item m="1" x="58"/>
        <item m="1" x="59"/>
        <item m="1" x="70"/>
        <item m="1" x="53"/>
        <item m="1" x="65"/>
        <item m="1" x="48"/>
        <item m="1" x="60"/>
        <item m="1" x="68"/>
        <item m="1" x="57"/>
        <item m="1" x="67"/>
        <item m="1" x="54"/>
        <item m="1" x="51"/>
        <item m="1" x="62"/>
        <item m="1" x="69"/>
        <item m="1" x="50"/>
        <item x="14"/>
        <item x="15"/>
        <item x="16"/>
        <item x="17"/>
        <item x="18"/>
        <item x="19"/>
        <item m="1" x="71"/>
        <item x="21"/>
        <item x="22"/>
        <item x="23"/>
        <item x="24"/>
        <item x="25"/>
        <item x="26"/>
        <item x="27"/>
        <item x="28"/>
        <item x="29"/>
        <item m="1" x="43"/>
        <item m="1" x="47"/>
        <item m="1" x="46"/>
        <item m="1" x="44"/>
        <item m="1" x="55"/>
        <item m="1" x="45"/>
        <item m="1" x="64"/>
        <item m="1" x="61"/>
        <item m="1" x="63"/>
        <item m="1" x="66"/>
        <item m="1" x="56"/>
        <item m="1" x="52"/>
        <item m="1" x="49"/>
        <item h="1" x="41"/>
        <item m="1" x="42"/>
        <item x="0"/>
        <item x="1"/>
        <item x="2"/>
        <item x="3"/>
        <item x="4"/>
        <item x="5"/>
        <item x="6"/>
        <item x="7"/>
        <item x="8"/>
        <item x="9"/>
        <item x="10"/>
        <item x="11"/>
        <item x="12"/>
        <item x="13"/>
        <item x="30"/>
        <item x="31"/>
        <item x="32"/>
        <item x="33"/>
        <item x="34"/>
        <item x="35"/>
        <item x="36"/>
        <item x="37"/>
        <item x="38"/>
        <item x="39"/>
        <item x="40"/>
        <item x="20"/>
        <item t="default"/>
      </items>
    </pivotField>
    <pivotField compact="0" outline="0" showAll="0"/>
    <pivotField compact="0" outline="0" showAll="0"/>
    <pivotField compact="0" outline="0" showAll="0"/>
    <pivotField axis="axisCol" compact="0" outline="0" showAll="0">
      <items count="5">
        <item x="0"/>
        <item x="1"/>
        <item x="2"/>
        <item h="1"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0"/>
  </rowFields>
  <rowItems count="42">
    <i>
      <x v="15"/>
    </i>
    <i>
      <x v="16"/>
    </i>
    <i>
      <x v="17"/>
    </i>
    <i>
      <x v="18"/>
    </i>
    <i>
      <x v="19"/>
    </i>
    <i>
      <x v="20"/>
    </i>
    <i>
      <x v="22"/>
    </i>
    <i>
      <x v="23"/>
    </i>
    <i>
      <x v="24"/>
    </i>
    <i>
      <x v="25"/>
    </i>
    <i>
      <x v="26"/>
    </i>
    <i>
      <x v="27"/>
    </i>
    <i>
      <x v="28"/>
    </i>
    <i>
      <x v="29"/>
    </i>
    <i>
      <x v="30"/>
    </i>
    <i>
      <x v="46"/>
    </i>
    <i>
      <x v="47"/>
    </i>
    <i>
      <x v="48"/>
    </i>
    <i>
      <x v="49"/>
    </i>
    <i>
      <x v="50"/>
    </i>
    <i>
      <x v="51"/>
    </i>
    <i>
      <x v="52"/>
    </i>
    <i>
      <x v="53"/>
    </i>
    <i>
      <x v="54"/>
    </i>
    <i>
      <x v="55"/>
    </i>
    <i>
      <x v="56"/>
    </i>
    <i>
      <x v="57"/>
    </i>
    <i>
      <x v="58"/>
    </i>
    <i>
      <x v="59"/>
    </i>
    <i>
      <x v="60"/>
    </i>
    <i>
      <x v="61"/>
    </i>
    <i>
      <x v="62"/>
    </i>
    <i>
      <x v="63"/>
    </i>
    <i>
      <x v="64"/>
    </i>
    <i>
      <x v="65"/>
    </i>
    <i>
      <x v="66"/>
    </i>
    <i>
      <x v="67"/>
    </i>
    <i>
      <x v="68"/>
    </i>
    <i>
      <x v="69"/>
    </i>
    <i>
      <x v="70"/>
    </i>
    <i>
      <x v="71"/>
    </i>
    <i t="grand">
      <x/>
    </i>
  </rowItems>
  <colFields count="1">
    <field x="4"/>
  </colFields>
  <colItems count="4">
    <i>
      <x/>
    </i>
    <i>
      <x v="1"/>
    </i>
    <i>
      <x v="2"/>
    </i>
    <i t="grand">
      <x/>
    </i>
  </colItems>
  <dataFields count="1">
    <dataField name="Count of # days to 1st flowering date 2011" fld="27" subtotal="count" baseField="0" baseItem="0"/>
  </dataFields>
  <formats count="7">
    <format dxfId="52">
      <pivotArea dataOnly="0" labelOnly="1" outline="0" fieldPosition="0">
        <references count="1">
          <reference field="4" count="0"/>
        </references>
      </pivotArea>
    </format>
    <format dxfId="51">
      <pivotArea dataOnly="0" labelOnly="1" grandCol="1" outline="0" fieldPosition="0"/>
    </format>
    <format dxfId="50">
      <pivotArea outline="0" collapsedLevelsAreSubtotals="1" fieldPosition="0">
        <references count="1">
          <reference field="4" count="2" selected="0">
            <x v="1"/>
            <x v="2"/>
          </reference>
        </references>
      </pivotArea>
    </format>
    <format dxfId="49">
      <pivotArea grandCol="1" outline="0" collapsedLevelsAreSubtotals="1" fieldPosition="0"/>
    </format>
    <format dxfId="48">
      <pivotArea type="topRight" dataOnly="0" labelOnly="1" outline="0" fieldPosition="0"/>
    </format>
    <format dxfId="47">
      <pivotArea dataOnly="0" labelOnly="1" outline="0" fieldPosition="0">
        <references count="1">
          <reference field="4" count="2">
            <x v="1"/>
            <x v="2"/>
          </reference>
        </references>
      </pivotArea>
    </format>
    <format dxfId="46">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www.weather.com/weather/wxclimatology/daily/USIL0209?climoMonth=8" TargetMode="External"/><Relationship Id="rId13" Type="http://schemas.openxmlformats.org/officeDocument/2006/relationships/hyperlink" Target="http://www.weather.com/weather/wxclimatology/daily/USIL0209?climoMonth=1" TargetMode="External"/><Relationship Id="rId18" Type="http://schemas.openxmlformats.org/officeDocument/2006/relationships/hyperlink" Target="http://www.weather.com/weather/wxclimatology/daily/USIL0209?climoMonth=6" TargetMode="External"/><Relationship Id="rId26" Type="http://schemas.openxmlformats.org/officeDocument/2006/relationships/printerSettings" Target="../printerSettings/printerSettings4.bin"/><Relationship Id="rId3" Type="http://schemas.openxmlformats.org/officeDocument/2006/relationships/hyperlink" Target="http://www.weather.com/weather/wxclimatology/daily/USIL0209?climoMonth=3" TargetMode="External"/><Relationship Id="rId21" Type="http://schemas.openxmlformats.org/officeDocument/2006/relationships/hyperlink" Target="http://www.weather.com/weather/wxclimatology/daily/USIL0209?climoMonth=9" TargetMode="External"/><Relationship Id="rId7" Type="http://schemas.openxmlformats.org/officeDocument/2006/relationships/hyperlink" Target="http://www.weather.com/weather/wxclimatology/daily/USIL0209?climoMonth=7" TargetMode="External"/><Relationship Id="rId12" Type="http://schemas.openxmlformats.org/officeDocument/2006/relationships/hyperlink" Target="http://www.weather.com/weather/wxclimatology/daily/USIL0209?climoMonth=12" TargetMode="External"/><Relationship Id="rId17" Type="http://schemas.openxmlformats.org/officeDocument/2006/relationships/hyperlink" Target="http://www.weather.com/weather/wxclimatology/daily/USIL0209?climoMonth=5" TargetMode="External"/><Relationship Id="rId25" Type="http://schemas.openxmlformats.org/officeDocument/2006/relationships/hyperlink" Target="http://www.sunrisesunset.com/calendar.asp" TargetMode="External"/><Relationship Id="rId2" Type="http://schemas.openxmlformats.org/officeDocument/2006/relationships/hyperlink" Target="http://www.weather.com/weather/wxclimatology/daily/USIL0209?climoMonth=2" TargetMode="External"/><Relationship Id="rId16" Type="http://schemas.openxmlformats.org/officeDocument/2006/relationships/hyperlink" Target="http://www.weather.com/weather/wxclimatology/daily/USIL0209?climoMonth=4" TargetMode="External"/><Relationship Id="rId20" Type="http://schemas.openxmlformats.org/officeDocument/2006/relationships/hyperlink" Target="http://www.weather.com/weather/wxclimatology/daily/USIL0209?climoMonth=8" TargetMode="External"/><Relationship Id="rId1" Type="http://schemas.openxmlformats.org/officeDocument/2006/relationships/hyperlink" Target="http://www.weather.com/weather/wxclimatology/daily/USIL0209?climoMonth=1" TargetMode="External"/><Relationship Id="rId6" Type="http://schemas.openxmlformats.org/officeDocument/2006/relationships/hyperlink" Target="http://www.weather.com/weather/wxclimatology/daily/USIL0209?climoMonth=6" TargetMode="External"/><Relationship Id="rId11" Type="http://schemas.openxmlformats.org/officeDocument/2006/relationships/hyperlink" Target="http://www.weather.com/weather/wxclimatology/daily/USIL0209?climoMonth=11" TargetMode="External"/><Relationship Id="rId24" Type="http://schemas.openxmlformats.org/officeDocument/2006/relationships/hyperlink" Target="http://www.weather.com/weather/wxclimatology/daily/USIL0209?climoMonth=12" TargetMode="External"/><Relationship Id="rId5" Type="http://schemas.openxmlformats.org/officeDocument/2006/relationships/hyperlink" Target="http://www.weather.com/weather/wxclimatology/daily/USIL0209?climoMonth=5" TargetMode="External"/><Relationship Id="rId15" Type="http://schemas.openxmlformats.org/officeDocument/2006/relationships/hyperlink" Target="http://www.weather.com/weather/wxclimatology/daily/USIL0209?climoMonth=3" TargetMode="External"/><Relationship Id="rId23" Type="http://schemas.openxmlformats.org/officeDocument/2006/relationships/hyperlink" Target="http://www.weather.com/weather/wxclimatology/daily/USIL0209?climoMonth=11" TargetMode="External"/><Relationship Id="rId10" Type="http://schemas.openxmlformats.org/officeDocument/2006/relationships/hyperlink" Target="http://www.weather.com/weather/wxclimatology/daily/USIL0209?climoMonth=10" TargetMode="External"/><Relationship Id="rId19" Type="http://schemas.openxmlformats.org/officeDocument/2006/relationships/hyperlink" Target="http://www.weather.com/weather/wxclimatology/daily/USIL0209?climoMonth=7" TargetMode="External"/><Relationship Id="rId4" Type="http://schemas.openxmlformats.org/officeDocument/2006/relationships/hyperlink" Target="http://www.weather.com/weather/wxclimatology/daily/USIL0209?climoMonth=4" TargetMode="External"/><Relationship Id="rId9" Type="http://schemas.openxmlformats.org/officeDocument/2006/relationships/hyperlink" Target="http://www.weather.com/weather/wxclimatology/daily/USIL0209?climoMonth=9" TargetMode="External"/><Relationship Id="rId14" Type="http://schemas.openxmlformats.org/officeDocument/2006/relationships/hyperlink" Target="http://www.weather.com/weather/wxclimatology/daily/USIL0209?climoMonth=2" TargetMode="External"/><Relationship Id="rId22" Type="http://schemas.openxmlformats.org/officeDocument/2006/relationships/hyperlink" Target="http://www.weather.com/weather/wxclimatology/daily/USIL0209?climoMonth=10" TargetMode="External"/><Relationship Id="rId27"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15F68-A158-D347-A831-039174566D01}">
  <dimension ref="A1:B1"/>
  <sheetViews>
    <sheetView tabSelected="1" workbookViewId="0">
      <selection activeCell="B24" sqref="B24"/>
    </sheetView>
  </sheetViews>
  <sheetFormatPr baseColWidth="10" defaultRowHeight="15"/>
  <cols>
    <col min="1" max="1" width="23" customWidth="1"/>
    <col min="2" max="2" width="52.33203125" customWidth="1"/>
  </cols>
  <sheetData>
    <row r="1" spans="1:2" ht="204">
      <c r="A1" s="243" t="s">
        <v>714</v>
      </c>
      <c r="B1" s="244" t="s">
        <v>715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Q47"/>
  <sheetViews>
    <sheetView zoomScale="70" zoomScaleNormal="70" workbookViewId="0">
      <pane ySplit="2" topLeftCell="A6" activePane="bottomLeft" state="frozen"/>
      <selection pane="bottomLeft" activeCell="AP31" sqref="AP31"/>
    </sheetView>
  </sheetViews>
  <sheetFormatPr baseColWidth="10" defaultColWidth="8.83203125" defaultRowHeight="15"/>
  <cols>
    <col min="1" max="1" width="34.5" customWidth="1"/>
    <col min="2" max="2" width="11.5" customWidth="1"/>
    <col min="3" max="4" width="5" style="29" customWidth="1"/>
    <col min="5" max="5" width="6.6640625" style="29" customWidth="1"/>
    <col min="6" max="6" width="10.83203125" bestFit="1" customWidth="1"/>
    <col min="7" max="7" width="34.5" customWidth="1"/>
    <col min="8" max="8" width="11.5" customWidth="1"/>
    <col min="9" max="11" width="6.6640625" style="29" customWidth="1"/>
    <col min="13" max="13" width="34.5" customWidth="1"/>
    <col min="14" max="14" width="11.5" customWidth="1"/>
    <col min="15" max="17" width="6.6640625" style="29" customWidth="1"/>
    <col min="19" max="19" width="34.5" customWidth="1"/>
    <col min="20" max="20" width="11.5" customWidth="1"/>
    <col min="21" max="23" width="6.6640625" style="29" customWidth="1"/>
    <col min="25" max="25" width="34.5" customWidth="1"/>
    <col min="26" max="26" width="11.5" customWidth="1"/>
    <col min="27" max="29" width="6.6640625" style="29" customWidth="1"/>
    <col min="31" max="31" width="34.5" customWidth="1"/>
    <col min="32" max="32" width="11.5" customWidth="1"/>
    <col min="33" max="35" width="6.6640625" style="29" customWidth="1"/>
    <col min="37" max="37" width="39.83203125" customWidth="1"/>
    <col min="38" max="38" width="11.5" customWidth="1"/>
    <col min="39" max="41" width="6.6640625" style="29" customWidth="1"/>
    <col min="42" max="42" width="8.83203125" style="28"/>
    <col min="43" max="43" width="26.5" style="20" customWidth="1"/>
  </cols>
  <sheetData>
    <row r="1" spans="1:43" s="74" customFormat="1" ht="28.25" customHeight="1">
      <c r="A1" s="124" t="s">
        <v>666</v>
      </c>
      <c r="B1" s="124" t="s">
        <v>453</v>
      </c>
      <c r="C1" s="29"/>
      <c r="D1" s="29"/>
      <c r="E1" s="29"/>
      <c r="G1" s="124" t="s">
        <v>668</v>
      </c>
      <c r="H1" s="124" t="s">
        <v>453</v>
      </c>
      <c r="I1" s="29"/>
      <c r="J1" s="29"/>
      <c r="K1" s="29"/>
      <c r="M1" s="124" t="s">
        <v>667</v>
      </c>
      <c r="N1" s="124" t="s">
        <v>453</v>
      </c>
      <c r="O1" s="29"/>
      <c r="P1" s="29"/>
      <c r="Q1" s="29"/>
      <c r="S1" s="124" t="s">
        <v>698</v>
      </c>
      <c r="T1" s="124" t="s">
        <v>453</v>
      </c>
      <c r="U1" s="29"/>
      <c r="V1" s="29"/>
      <c r="W1" s="29"/>
      <c r="Y1" s="124" t="s">
        <v>697</v>
      </c>
      <c r="Z1" s="124" t="s">
        <v>453</v>
      </c>
      <c r="AA1" s="29"/>
      <c r="AB1" s="29"/>
      <c r="AC1" s="29"/>
      <c r="AE1" s="124" t="s">
        <v>700</v>
      </c>
      <c r="AF1" s="124" t="s">
        <v>453</v>
      </c>
      <c r="AG1" s="29"/>
      <c r="AH1" s="29"/>
      <c r="AI1" s="29"/>
      <c r="AK1" s="124" t="s">
        <v>699</v>
      </c>
      <c r="AL1" s="124" t="s">
        <v>453</v>
      </c>
      <c r="AM1" s="29"/>
      <c r="AN1" s="29"/>
      <c r="AO1" s="29"/>
      <c r="AP1" s="224"/>
      <c r="AQ1" s="241"/>
    </row>
    <row r="2" spans="1:43" s="74" customFormat="1" ht="28.25" customHeight="1">
      <c r="A2" s="124" t="s">
        <v>447</v>
      </c>
      <c r="B2" s="74">
        <v>10</v>
      </c>
      <c r="C2" s="134">
        <v>12.5</v>
      </c>
      <c r="D2" s="134">
        <v>15</v>
      </c>
      <c r="E2" s="134" t="s">
        <v>463</v>
      </c>
      <c r="G2" s="124" t="s">
        <v>447</v>
      </c>
      <c r="H2" s="74">
        <v>10</v>
      </c>
      <c r="I2" s="134">
        <v>12.5</v>
      </c>
      <c r="J2" s="134">
        <v>15</v>
      </c>
      <c r="K2" s="134" t="s">
        <v>463</v>
      </c>
      <c r="M2" s="124" t="s">
        <v>447</v>
      </c>
      <c r="N2" s="74">
        <v>10</v>
      </c>
      <c r="O2" s="134">
        <v>12.5</v>
      </c>
      <c r="P2" s="134">
        <v>15</v>
      </c>
      <c r="Q2" s="134" t="s">
        <v>463</v>
      </c>
      <c r="S2" s="124" t="s">
        <v>447</v>
      </c>
      <c r="T2" s="74">
        <v>10</v>
      </c>
      <c r="U2" s="134">
        <v>12.5</v>
      </c>
      <c r="V2" s="134">
        <v>15</v>
      </c>
      <c r="W2" s="134" t="s">
        <v>463</v>
      </c>
      <c r="Y2" s="124" t="s">
        <v>447</v>
      </c>
      <c r="Z2" s="74">
        <v>10</v>
      </c>
      <c r="AA2" s="134">
        <v>12.5</v>
      </c>
      <c r="AB2" s="134">
        <v>15</v>
      </c>
      <c r="AC2" s="134" t="s">
        <v>463</v>
      </c>
      <c r="AE2" s="124" t="s">
        <v>447</v>
      </c>
      <c r="AF2" s="74">
        <v>10</v>
      </c>
      <c r="AG2" s="134">
        <v>12.5</v>
      </c>
      <c r="AH2" s="134">
        <v>15</v>
      </c>
      <c r="AI2" s="134" t="s">
        <v>463</v>
      </c>
      <c r="AK2" s="124" t="s">
        <v>447</v>
      </c>
      <c r="AL2" s="74">
        <v>10</v>
      </c>
      <c r="AM2" s="134">
        <v>12.5</v>
      </c>
      <c r="AN2" s="134">
        <v>15</v>
      </c>
      <c r="AO2" s="134" t="s">
        <v>463</v>
      </c>
      <c r="AP2" s="225" t="s">
        <v>164</v>
      </c>
      <c r="AQ2" s="227" t="s">
        <v>701</v>
      </c>
    </row>
    <row r="3" spans="1:43">
      <c r="A3" t="s">
        <v>542</v>
      </c>
      <c r="B3" s="125">
        <v>3</v>
      </c>
      <c r="C3" s="205">
        <v>3</v>
      </c>
      <c r="D3" s="205">
        <v>3</v>
      </c>
      <c r="E3" s="205">
        <v>9</v>
      </c>
      <c r="G3" t="s">
        <v>542</v>
      </c>
      <c r="H3" s="206">
        <v>35</v>
      </c>
      <c r="I3" s="207">
        <v>42</v>
      </c>
      <c r="J3" s="207">
        <v>59.666666666666664</v>
      </c>
      <c r="K3" s="207">
        <v>46.571428571428569</v>
      </c>
      <c r="M3" t="s">
        <v>542</v>
      </c>
      <c r="N3" s="206">
        <v>3</v>
      </c>
      <c r="O3" s="207">
        <v>1</v>
      </c>
      <c r="P3" s="207">
        <v>3</v>
      </c>
      <c r="Q3" s="207">
        <v>7</v>
      </c>
      <c r="S3" t="s">
        <v>542</v>
      </c>
      <c r="T3" s="206">
        <v>42</v>
      </c>
      <c r="U3" s="207"/>
      <c r="V3" s="207">
        <v>119.33333333333333</v>
      </c>
      <c r="W3" s="207">
        <v>100</v>
      </c>
      <c r="Y3" t="s">
        <v>542</v>
      </c>
      <c r="Z3" s="125">
        <v>1</v>
      </c>
      <c r="AA3" s="205"/>
      <c r="AB3" s="205">
        <v>3</v>
      </c>
      <c r="AC3" s="205">
        <v>4</v>
      </c>
      <c r="AE3" t="s">
        <v>542</v>
      </c>
      <c r="AF3" s="206"/>
      <c r="AG3" s="207"/>
      <c r="AH3" s="207">
        <v>163.66666666666666</v>
      </c>
      <c r="AI3" s="207">
        <v>163.66666666666666</v>
      </c>
      <c r="AK3" t="s">
        <v>542</v>
      </c>
      <c r="AL3" s="125"/>
      <c r="AM3" s="205"/>
      <c r="AN3" s="205">
        <v>3</v>
      </c>
      <c r="AO3" s="205">
        <v>3</v>
      </c>
      <c r="AP3" s="28">
        <f>VLOOKUP($AK3,'Entry List2'!$B:$P,10,FALSE)</f>
        <v>33.455483333333333</v>
      </c>
      <c r="AQ3" s="242" t="str">
        <f>VLOOKUP($AK3,'Entry List2'!$B:$P,15,FALSE)</f>
        <v>Yangtze-Qinling Msi</v>
      </c>
    </row>
    <row r="4" spans="1:43">
      <c r="A4" t="s">
        <v>545</v>
      </c>
      <c r="B4" s="125">
        <v>3</v>
      </c>
      <c r="C4" s="205">
        <v>3</v>
      </c>
      <c r="D4" s="205">
        <v>3</v>
      </c>
      <c r="E4" s="205">
        <v>9</v>
      </c>
      <c r="G4" t="s">
        <v>545</v>
      </c>
      <c r="H4" s="206">
        <v>77</v>
      </c>
      <c r="I4" s="207">
        <v>42</v>
      </c>
      <c r="J4" s="207">
        <v>58.333333333333336</v>
      </c>
      <c r="K4" s="207">
        <v>61.833333333333336</v>
      </c>
      <c r="M4" t="s">
        <v>545</v>
      </c>
      <c r="N4" s="206">
        <v>2</v>
      </c>
      <c r="O4" s="207">
        <v>1</v>
      </c>
      <c r="P4" s="207">
        <v>3</v>
      </c>
      <c r="Q4" s="207">
        <v>6</v>
      </c>
      <c r="S4" t="s">
        <v>545</v>
      </c>
      <c r="T4" s="206"/>
      <c r="U4" s="207"/>
      <c r="V4" s="207">
        <v>96</v>
      </c>
      <c r="W4" s="207">
        <v>96</v>
      </c>
      <c r="Y4" t="s">
        <v>545</v>
      </c>
      <c r="Z4" s="125"/>
      <c r="AA4" s="205"/>
      <c r="AB4" s="205">
        <v>3</v>
      </c>
      <c r="AC4" s="205">
        <v>3</v>
      </c>
      <c r="AE4" t="s">
        <v>545</v>
      </c>
      <c r="AF4" s="206"/>
      <c r="AG4" s="207"/>
      <c r="AH4" s="207">
        <v>112</v>
      </c>
      <c r="AI4" s="207">
        <v>112</v>
      </c>
      <c r="AK4" t="s">
        <v>545</v>
      </c>
      <c r="AL4" s="125"/>
      <c r="AM4" s="205"/>
      <c r="AN4" s="205">
        <v>3</v>
      </c>
      <c r="AO4" s="205">
        <v>3</v>
      </c>
      <c r="AP4" s="28">
        <f>VLOOKUP($AK4,'Entry List2'!$B:$P,10,FALSE)</f>
        <v>34.129483333333333</v>
      </c>
      <c r="AQ4" s="242" t="str">
        <f>VLOOKUP($AK4,'Entry List2'!$B:$P,15,FALSE)</f>
        <v>Yangtze-Qinling Msi</v>
      </c>
    </row>
    <row r="5" spans="1:43">
      <c r="A5" t="s">
        <v>549</v>
      </c>
      <c r="B5" s="125">
        <v>3</v>
      </c>
      <c r="C5" s="205">
        <v>3</v>
      </c>
      <c r="D5" s="205">
        <v>3</v>
      </c>
      <c r="E5" s="205">
        <v>9</v>
      </c>
      <c r="G5" t="s">
        <v>549</v>
      </c>
      <c r="H5" s="206">
        <v>98</v>
      </c>
      <c r="I5" s="207"/>
      <c r="J5" s="207">
        <v>74</v>
      </c>
      <c r="K5" s="207">
        <v>80</v>
      </c>
      <c r="M5" t="s">
        <v>549</v>
      </c>
      <c r="N5" s="206">
        <v>1</v>
      </c>
      <c r="O5" s="207"/>
      <c r="P5" s="207">
        <v>3</v>
      </c>
      <c r="Q5" s="207">
        <v>4</v>
      </c>
      <c r="S5" t="s">
        <v>549</v>
      </c>
      <c r="T5" s="206"/>
      <c r="U5" s="207"/>
      <c r="V5" s="207">
        <v>132.66666666666666</v>
      </c>
      <c r="W5" s="207">
        <v>132.66666666666666</v>
      </c>
      <c r="Y5" t="s">
        <v>549</v>
      </c>
      <c r="Z5" s="125"/>
      <c r="AA5" s="205"/>
      <c r="AB5" s="205">
        <v>3</v>
      </c>
      <c r="AC5" s="205">
        <v>3</v>
      </c>
      <c r="AE5" t="s">
        <v>549</v>
      </c>
      <c r="AF5" s="206"/>
      <c r="AG5" s="207"/>
      <c r="AH5" s="207">
        <v>148.66666666666666</v>
      </c>
      <c r="AI5" s="207">
        <v>148.66666666666666</v>
      </c>
      <c r="AK5" t="s">
        <v>549</v>
      </c>
      <c r="AL5" s="125"/>
      <c r="AM5" s="205"/>
      <c r="AN5" s="205">
        <v>3</v>
      </c>
      <c r="AO5" s="205">
        <v>3</v>
      </c>
      <c r="AP5" s="28">
        <f>VLOOKUP($AK5,'Entry List2'!$B:$P,10,FALSE)</f>
        <v>35.721966666666667</v>
      </c>
      <c r="AQ5" s="242" t="str">
        <f>VLOOKUP($AK5,'Entry List2'!$B:$P,15,FALSE)</f>
        <v>Yangtze-Qinling Msi</v>
      </c>
    </row>
    <row r="6" spans="1:43">
      <c r="A6" t="s">
        <v>553</v>
      </c>
      <c r="B6" s="125">
        <v>3</v>
      </c>
      <c r="C6" s="205">
        <v>3</v>
      </c>
      <c r="D6" s="205">
        <v>3</v>
      </c>
      <c r="E6" s="205">
        <v>9</v>
      </c>
      <c r="G6" t="s">
        <v>553</v>
      </c>
      <c r="H6" s="206"/>
      <c r="I6" s="207"/>
      <c r="J6" s="207">
        <v>95</v>
      </c>
      <c r="K6" s="207">
        <v>95</v>
      </c>
      <c r="M6" t="s">
        <v>553</v>
      </c>
      <c r="N6" s="206"/>
      <c r="O6" s="207"/>
      <c r="P6" s="207">
        <v>3</v>
      </c>
      <c r="Q6" s="207">
        <v>3</v>
      </c>
      <c r="S6" t="s">
        <v>553</v>
      </c>
      <c r="T6" s="206"/>
      <c r="U6" s="207"/>
      <c r="V6" s="207">
        <v>130</v>
      </c>
      <c r="W6" s="207">
        <v>130</v>
      </c>
      <c r="Y6" t="s">
        <v>553</v>
      </c>
      <c r="Z6" s="125"/>
      <c r="AA6" s="205"/>
      <c r="AB6" s="205">
        <v>3</v>
      </c>
      <c r="AC6" s="205">
        <v>3</v>
      </c>
      <c r="AE6" t="s">
        <v>553</v>
      </c>
      <c r="AF6" s="206"/>
      <c r="AG6" s="207"/>
      <c r="AH6" s="207">
        <v>144</v>
      </c>
      <c r="AI6" s="207">
        <v>144</v>
      </c>
      <c r="AK6" t="s">
        <v>553</v>
      </c>
      <c r="AL6" s="125"/>
      <c r="AM6" s="205"/>
      <c r="AN6" s="205">
        <v>3</v>
      </c>
      <c r="AO6" s="205">
        <v>3</v>
      </c>
      <c r="AP6" s="28">
        <f>VLOOKUP($AK6,'Entry List2'!$B:$P,10,FALSE)</f>
        <v>37.340016666666664</v>
      </c>
      <c r="AQ6" s="242" t="str">
        <f>VLOOKUP($AK6,'Entry List2'!$B:$P,15,FALSE)</f>
        <v>Yangtze-Qinling Msi</v>
      </c>
    </row>
    <row r="7" spans="1:43">
      <c r="A7" t="s">
        <v>557</v>
      </c>
      <c r="B7" s="125">
        <v>3</v>
      </c>
      <c r="C7" s="205">
        <v>3</v>
      </c>
      <c r="D7" s="205">
        <v>3</v>
      </c>
      <c r="E7" s="205">
        <v>9</v>
      </c>
      <c r="G7" t="s">
        <v>557</v>
      </c>
      <c r="H7" s="206"/>
      <c r="I7" s="207"/>
      <c r="J7" s="207">
        <v>112</v>
      </c>
      <c r="K7" s="207">
        <v>112</v>
      </c>
      <c r="M7" t="s">
        <v>557</v>
      </c>
      <c r="N7" s="206"/>
      <c r="O7" s="207"/>
      <c r="P7" s="207">
        <v>3</v>
      </c>
      <c r="Q7" s="207">
        <v>3</v>
      </c>
      <c r="S7" t="s">
        <v>557</v>
      </c>
      <c r="T7" s="206"/>
      <c r="U7" s="207"/>
      <c r="V7" s="207">
        <v>169.66666666666666</v>
      </c>
      <c r="W7" s="207">
        <v>169.66666666666666</v>
      </c>
      <c r="Y7" t="s">
        <v>557</v>
      </c>
      <c r="Z7" s="125"/>
      <c r="AA7" s="205"/>
      <c r="AB7" s="205">
        <v>3</v>
      </c>
      <c r="AC7" s="205">
        <v>3</v>
      </c>
      <c r="AE7" t="s">
        <v>557</v>
      </c>
      <c r="AF7" s="206"/>
      <c r="AG7" s="207"/>
      <c r="AH7" s="207">
        <v>189</v>
      </c>
      <c r="AI7" s="207">
        <v>189</v>
      </c>
      <c r="AK7" t="s">
        <v>557</v>
      </c>
      <c r="AL7" s="125"/>
      <c r="AM7" s="205"/>
      <c r="AN7" s="205">
        <v>3</v>
      </c>
      <c r="AO7" s="205">
        <v>3</v>
      </c>
      <c r="AP7" s="28">
        <f>VLOOKUP($AK7,'Entry List2'!$B:$P,10,FALSE)</f>
        <v>31.701316666666667</v>
      </c>
      <c r="AQ7" s="242" t="str">
        <f>VLOOKUP($AK7,'Entry List2'!$B:$P,15,FALSE)</f>
        <v>Yangtze-Qinling Msi</v>
      </c>
    </row>
    <row r="8" spans="1:43">
      <c r="A8" t="s">
        <v>560</v>
      </c>
      <c r="B8" s="125">
        <v>3</v>
      </c>
      <c r="C8" s="205">
        <v>3</v>
      </c>
      <c r="D8" s="205">
        <v>3</v>
      </c>
      <c r="E8" s="205">
        <v>9</v>
      </c>
      <c r="G8" t="s">
        <v>560</v>
      </c>
      <c r="H8" s="206">
        <v>42</v>
      </c>
      <c r="I8" s="207">
        <v>46.666666666666664</v>
      </c>
      <c r="J8" s="207">
        <v>88</v>
      </c>
      <c r="K8" s="207">
        <v>58.888888888888886</v>
      </c>
      <c r="M8" t="s">
        <v>560</v>
      </c>
      <c r="N8" s="206">
        <v>3</v>
      </c>
      <c r="O8" s="207">
        <v>3</v>
      </c>
      <c r="P8" s="207">
        <v>3</v>
      </c>
      <c r="Q8" s="207">
        <v>9</v>
      </c>
      <c r="S8" t="s">
        <v>560</v>
      </c>
      <c r="T8" s="206">
        <v>56</v>
      </c>
      <c r="U8" s="207">
        <v>76.333333333333329</v>
      </c>
      <c r="V8" s="207">
        <v>189.33333333333334</v>
      </c>
      <c r="W8" s="207">
        <v>107.22222222222223</v>
      </c>
      <c r="Y8" t="s">
        <v>560</v>
      </c>
      <c r="Z8" s="125">
        <v>3</v>
      </c>
      <c r="AA8" s="205">
        <v>3</v>
      </c>
      <c r="AB8" s="205">
        <v>3</v>
      </c>
      <c r="AC8" s="205">
        <v>9</v>
      </c>
      <c r="AE8" t="s">
        <v>560</v>
      </c>
      <c r="AF8" s="206">
        <v>67.666666666666671</v>
      </c>
      <c r="AG8" s="207">
        <v>85.333333333333329</v>
      </c>
      <c r="AH8" s="207">
        <v>222</v>
      </c>
      <c r="AI8" s="207">
        <v>125</v>
      </c>
      <c r="AK8" t="s">
        <v>560</v>
      </c>
      <c r="AL8" s="125">
        <v>3</v>
      </c>
      <c r="AM8" s="205">
        <v>3</v>
      </c>
      <c r="AN8" s="205">
        <v>3</v>
      </c>
      <c r="AO8" s="205">
        <v>9</v>
      </c>
      <c r="AP8" s="28">
        <f>VLOOKUP($AK8,'Entry List2'!$B:$P,10,FALSE)</f>
        <v>26.620550000000001</v>
      </c>
      <c r="AQ8" s="242" t="str">
        <f>VLOOKUP($AK8,'Entry List2'!$B:$P,15,FALSE)</f>
        <v>Sichuan Msi</v>
      </c>
    </row>
    <row r="9" spans="1:43">
      <c r="A9" t="s">
        <v>566</v>
      </c>
      <c r="B9" s="125">
        <v>3</v>
      </c>
      <c r="C9" s="205">
        <v>3</v>
      </c>
      <c r="D9" s="205">
        <v>3</v>
      </c>
      <c r="E9" s="205">
        <v>9</v>
      </c>
      <c r="G9" t="s">
        <v>566</v>
      </c>
      <c r="H9" s="206"/>
      <c r="I9" s="207">
        <v>65.666666666666671</v>
      </c>
      <c r="J9" s="207">
        <v>127</v>
      </c>
      <c r="K9" s="207">
        <v>96.333333333333329</v>
      </c>
      <c r="M9" t="s">
        <v>566</v>
      </c>
      <c r="N9" s="206"/>
      <c r="O9" s="207">
        <v>3</v>
      </c>
      <c r="P9" s="207">
        <v>3</v>
      </c>
      <c r="Q9" s="207">
        <v>6</v>
      </c>
      <c r="S9" t="s">
        <v>566</v>
      </c>
      <c r="T9" s="206"/>
      <c r="U9" s="207">
        <v>84</v>
      </c>
      <c r="V9" s="207">
        <v>173.33333333333334</v>
      </c>
      <c r="W9" s="207">
        <v>128.66666666666666</v>
      </c>
      <c r="Y9" t="s">
        <v>566</v>
      </c>
      <c r="Z9" s="125"/>
      <c r="AA9" s="205">
        <v>3</v>
      </c>
      <c r="AB9" s="205">
        <v>3</v>
      </c>
      <c r="AC9" s="205">
        <v>6</v>
      </c>
      <c r="AE9" t="s">
        <v>566</v>
      </c>
      <c r="AF9" s="206"/>
      <c r="AG9" s="207">
        <v>179</v>
      </c>
      <c r="AH9" s="207">
        <v>200</v>
      </c>
      <c r="AI9" s="207">
        <v>191.6</v>
      </c>
      <c r="AK9" t="s">
        <v>566</v>
      </c>
      <c r="AL9" s="125"/>
      <c r="AM9" s="205">
        <v>2</v>
      </c>
      <c r="AN9" s="205">
        <v>3</v>
      </c>
      <c r="AO9" s="205">
        <v>5</v>
      </c>
      <c r="AP9" s="28">
        <f>VLOOKUP($AK9,'Entry List2'!$B:$P,10,FALSE)</f>
        <v>29.891766666666665</v>
      </c>
      <c r="AQ9" s="242" t="str">
        <f>VLOOKUP($AK9,'Entry List2'!$B:$P,15,FALSE)</f>
        <v>Yangtze-Qinling Msi</v>
      </c>
    </row>
    <row r="10" spans="1:43">
      <c r="A10" t="s">
        <v>569</v>
      </c>
      <c r="B10" s="125">
        <v>3</v>
      </c>
      <c r="C10" s="205">
        <v>3</v>
      </c>
      <c r="D10" s="205">
        <v>3</v>
      </c>
      <c r="E10" s="205">
        <v>9</v>
      </c>
      <c r="G10" t="s">
        <v>569</v>
      </c>
      <c r="H10" s="206">
        <v>57</v>
      </c>
      <c r="I10" s="207"/>
      <c r="J10" s="207">
        <v>125.66666666666667</v>
      </c>
      <c r="K10" s="207">
        <v>91.333333333333329</v>
      </c>
      <c r="M10" t="s">
        <v>569</v>
      </c>
      <c r="N10" s="206">
        <v>3</v>
      </c>
      <c r="O10" s="207"/>
      <c r="P10" s="207">
        <v>3</v>
      </c>
      <c r="Q10" s="207">
        <v>6</v>
      </c>
      <c r="S10" t="s">
        <v>569</v>
      </c>
      <c r="T10" s="206"/>
      <c r="U10" s="207"/>
      <c r="V10" s="207">
        <v>166.33333333333334</v>
      </c>
      <c r="W10" s="207">
        <v>166.33333333333334</v>
      </c>
      <c r="Y10" t="s">
        <v>569</v>
      </c>
      <c r="Z10" s="125"/>
      <c r="AA10" s="205"/>
      <c r="AB10" s="205">
        <v>3</v>
      </c>
      <c r="AC10" s="205">
        <v>3</v>
      </c>
      <c r="AE10" t="s">
        <v>569</v>
      </c>
      <c r="AF10" s="206"/>
      <c r="AG10" s="207"/>
      <c r="AH10" s="207">
        <v>179</v>
      </c>
      <c r="AI10" s="207">
        <v>179</v>
      </c>
      <c r="AK10" t="s">
        <v>569</v>
      </c>
      <c r="AL10" s="125"/>
      <c r="AM10" s="205"/>
      <c r="AN10" s="205">
        <v>3</v>
      </c>
      <c r="AO10" s="205">
        <v>3</v>
      </c>
      <c r="AP10" s="28">
        <f>VLOOKUP($AK10,'Entry List2'!$B:$P,10,FALSE)</f>
        <v>26.527933333333333</v>
      </c>
      <c r="AQ10" s="242" t="str">
        <f>VLOOKUP($AK10,'Entry List2'!$B:$P,15,FALSE)</f>
        <v>Yangtze-Qinling Msi</v>
      </c>
    </row>
    <row r="11" spans="1:43">
      <c r="A11" t="s">
        <v>573</v>
      </c>
      <c r="B11" s="125">
        <v>3</v>
      </c>
      <c r="C11" s="205">
        <v>3</v>
      </c>
      <c r="D11" s="205">
        <v>3</v>
      </c>
      <c r="E11" s="205">
        <v>9</v>
      </c>
      <c r="G11" t="s">
        <v>573</v>
      </c>
      <c r="H11" s="206">
        <v>59.5</v>
      </c>
      <c r="I11" s="207">
        <v>62</v>
      </c>
      <c r="J11" s="207">
        <v>225.66666666666666</v>
      </c>
      <c r="K11" s="207">
        <v>122.75</v>
      </c>
      <c r="M11" t="s">
        <v>573</v>
      </c>
      <c r="N11" s="206">
        <v>2</v>
      </c>
      <c r="O11" s="207">
        <v>3</v>
      </c>
      <c r="P11" s="207">
        <v>3</v>
      </c>
      <c r="Q11" s="207">
        <v>8</v>
      </c>
      <c r="S11" t="s">
        <v>573</v>
      </c>
      <c r="T11" s="206">
        <v>81</v>
      </c>
      <c r="U11" s="207">
        <v>91</v>
      </c>
      <c r="V11" s="207">
        <v>246.66666666666666</v>
      </c>
      <c r="W11" s="207">
        <v>146.875</v>
      </c>
      <c r="Y11" t="s">
        <v>573</v>
      </c>
      <c r="Z11" s="125">
        <v>2</v>
      </c>
      <c r="AA11" s="205">
        <v>3</v>
      </c>
      <c r="AB11" s="205">
        <v>3</v>
      </c>
      <c r="AC11" s="205">
        <v>8</v>
      </c>
      <c r="AE11" t="s">
        <v>573</v>
      </c>
      <c r="AF11" s="206">
        <v>94.5</v>
      </c>
      <c r="AG11" s="207">
        <v>103.66666666666667</v>
      </c>
      <c r="AH11" s="207"/>
      <c r="AI11" s="207">
        <v>100</v>
      </c>
      <c r="AK11" t="s">
        <v>573</v>
      </c>
      <c r="AL11" s="125">
        <v>2</v>
      </c>
      <c r="AM11" s="205">
        <v>3</v>
      </c>
      <c r="AN11" s="205"/>
      <c r="AO11" s="205">
        <v>5</v>
      </c>
      <c r="AP11" s="28">
        <f>VLOOKUP($AK11,'Entry List2'!$B:$P,10,FALSE)</f>
        <v>24.167983333333332</v>
      </c>
      <c r="AQ11" s="242" t="str">
        <f>VLOOKUP($AK11,'Entry List2'!$B:$P,15,FALSE)</f>
        <v>SE China Msi</v>
      </c>
    </row>
    <row r="12" spans="1:43">
      <c r="A12" t="s">
        <v>577</v>
      </c>
      <c r="B12" s="125">
        <v>3</v>
      </c>
      <c r="C12" s="205">
        <v>3</v>
      </c>
      <c r="D12" s="205">
        <v>3</v>
      </c>
      <c r="E12" s="205">
        <v>9</v>
      </c>
      <c r="G12" t="s">
        <v>577</v>
      </c>
      <c r="H12" s="206">
        <v>42</v>
      </c>
      <c r="I12" s="207">
        <v>55.333333333333336</v>
      </c>
      <c r="J12" s="207">
        <v>180</v>
      </c>
      <c r="K12" s="207">
        <v>98.75</v>
      </c>
      <c r="M12" t="s">
        <v>577</v>
      </c>
      <c r="N12" s="206">
        <v>2</v>
      </c>
      <c r="O12" s="207">
        <v>3</v>
      </c>
      <c r="P12" s="207">
        <v>3</v>
      </c>
      <c r="Q12" s="207">
        <v>8</v>
      </c>
      <c r="S12" t="s">
        <v>577</v>
      </c>
      <c r="T12" s="206">
        <v>63</v>
      </c>
      <c r="U12" s="207">
        <v>80.666666666666671</v>
      </c>
      <c r="V12" s="207">
        <v>179</v>
      </c>
      <c r="W12" s="207">
        <v>91.166666666666671</v>
      </c>
      <c r="Y12" t="s">
        <v>577</v>
      </c>
      <c r="Z12" s="125">
        <v>2</v>
      </c>
      <c r="AA12" s="205">
        <v>3</v>
      </c>
      <c r="AB12" s="205">
        <v>1</v>
      </c>
      <c r="AC12" s="205">
        <v>6</v>
      </c>
      <c r="AE12" t="s">
        <v>577</v>
      </c>
      <c r="AF12" s="206">
        <v>91</v>
      </c>
      <c r="AG12" s="207">
        <v>93.666666666666671</v>
      </c>
      <c r="AH12" s="207"/>
      <c r="AI12" s="207">
        <v>93</v>
      </c>
      <c r="AK12" t="s">
        <v>577</v>
      </c>
      <c r="AL12" s="125">
        <v>1</v>
      </c>
      <c r="AM12" s="205">
        <v>3</v>
      </c>
      <c r="AN12" s="205"/>
      <c r="AO12" s="205">
        <v>4</v>
      </c>
      <c r="AP12" s="28">
        <f>VLOOKUP($AK12,'Entry List2'!$B:$P,10,FALSE)</f>
        <v>22.913366666666668</v>
      </c>
      <c r="AQ12" s="242" t="str">
        <f>VLOOKUP($AK12,'Entry List2'!$B:$P,15,FALSE)</f>
        <v>SE China Msi</v>
      </c>
    </row>
    <row r="13" spans="1:43">
      <c r="A13" t="s">
        <v>580</v>
      </c>
      <c r="B13" s="125">
        <v>3</v>
      </c>
      <c r="C13" s="205">
        <v>3</v>
      </c>
      <c r="D13" s="205">
        <v>3</v>
      </c>
      <c r="E13" s="205">
        <v>9</v>
      </c>
      <c r="G13" t="s">
        <v>580</v>
      </c>
      <c r="H13" s="206">
        <v>63</v>
      </c>
      <c r="I13" s="207">
        <v>96.333333333333329</v>
      </c>
      <c r="J13" s="207"/>
      <c r="K13" s="207">
        <v>83</v>
      </c>
      <c r="M13" t="s">
        <v>580</v>
      </c>
      <c r="N13" s="206">
        <v>2</v>
      </c>
      <c r="O13" s="207">
        <v>3</v>
      </c>
      <c r="P13" s="207"/>
      <c r="Q13" s="207">
        <v>5</v>
      </c>
      <c r="S13" t="s">
        <v>580</v>
      </c>
      <c r="T13" s="206">
        <v>91</v>
      </c>
      <c r="U13" s="207">
        <v>141.66666666666666</v>
      </c>
      <c r="V13" s="207"/>
      <c r="W13" s="207">
        <v>121.4</v>
      </c>
      <c r="Y13" t="s">
        <v>580</v>
      </c>
      <c r="Z13" s="125">
        <v>2</v>
      </c>
      <c r="AA13" s="205">
        <v>3</v>
      </c>
      <c r="AB13" s="205"/>
      <c r="AC13" s="205">
        <v>5</v>
      </c>
      <c r="AE13" t="s">
        <v>580</v>
      </c>
      <c r="AF13" s="206"/>
      <c r="AG13" s="207">
        <v>147.66666666666666</v>
      </c>
      <c r="AH13" s="207"/>
      <c r="AI13" s="207">
        <v>147.66666666666666</v>
      </c>
      <c r="AK13" t="s">
        <v>580</v>
      </c>
      <c r="AL13" s="125"/>
      <c r="AM13" s="205">
        <v>3</v>
      </c>
      <c r="AN13" s="205"/>
      <c r="AO13" s="205">
        <v>3</v>
      </c>
      <c r="AP13" s="28">
        <f>VLOOKUP($AK13,'Entry List2'!$B:$P,10,FALSE)</f>
        <v>19.630433333333333</v>
      </c>
      <c r="AQ13" s="242" t="str">
        <f>VLOOKUP($AK13,'Entry List2'!$B:$P,15,FALSE)</f>
        <v>SE China Msi</v>
      </c>
    </row>
    <row r="14" spans="1:43">
      <c r="A14" t="s">
        <v>584</v>
      </c>
      <c r="B14" s="125">
        <v>3</v>
      </c>
      <c r="C14" s="205">
        <v>3</v>
      </c>
      <c r="D14" s="205">
        <v>3</v>
      </c>
      <c r="E14" s="205">
        <v>9</v>
      </c>
      <c r="G14" t="s">
        <v>584</v>
      </c>
      <c r="H14" s="206">
        <v>81</v>
      </c>
      <c r="I14" s="207">
        <v>135.66666666666666</v>
      </c>
      <c r="J14" s="207"/>
      <c r="K14" s="207">
        <v>113.8</v>
      </c>
      <c r="M14" t="s">
        <v>584</v>
      </c>
      <c r="N14" s="206">
        <v>2</v>
      </c>
      <c r="O14" s="207">
        <v>3</v>
      </c>
      <c r="P14" s="207"/>
      <c r="Q14" s="207">
        <v>5</v>
      </c>
      <c r="S14" t="s">
        <v>584</v>
      </c>
      <c r="T14" s="206">
        <v>91</v>
      </c>
      <c r="U14" s="207">
        <v>183.66666666666666</v>
      </c>
      <c r="V14" s="207"/>
      <c r="W14" s="207">
        <v>146.6</v>
      </c>
      <c r="Y14" t="s">
        <v>584</v>
      </c>
      <c r="Z14" s="125">
        <v>2</v>
      </c>
      <c r="AA14" s="205">
        <v>3</v>
      </c>
      <c r="AB14" s="205"/>
      <c r="AC14" s="205">
        <v>5</v>
      </c>
      <c r="AE14" t="s">
        <v>584</v>
      </c>
      <c r="AF14" s="206">
        <v>105</v>
      </c>
      <c r="AG14" s="207">
        <v>205.66666666666666</v>
      </c>
      <c r="AH14" s="207"/>
      <c r="AI14" s="207">
        <v>180.5</v>
      </c>
      <c r="AK14" t="s">
        <v>584</v>
      </c>
      <c r="AL14" s="125">
        <v>1</v>
      </c>
      <c r="AM14" s="205">
        <v>3</v>
      </c>
      <c r="AN14" s="205"/>
      <c r="AO14" s="205">
        <v>4</v>
      </c>
      <c r="AP14" s="28">
        <f>VLOOKUP($AK14,'Entry List2'!$B:$P,10,FALSE)</f>
        <v>18.905583333333333</v>
      </c>
      <c r="AQ14" s="242" t="str">
        <f>VLOOKUP($AK14,'Entry List2'!$B:$P,15,FALSE)</f>
        <v>SE China Msi</v>
      </c>
    </row>
    <row r="15" spans="1:43">
      <c r="A15" t="s">
        <v>587</v>
      </c>
      <c r="B15" s="125">
        <v>3</v>
      </c>
      <c r="C15" s="205">
        <v>3</v>
      </c>
      <c r="D15" s="205">
        <v>3</v>
      </c>
      <c r="E15" s="205">
        <v>9</v>
      </c>
      <c r="G15" t="s">
        <v>587</v>
      </c>
      <c r="H15" s="206"/>
      <c r="I15" s="207"/>
      <c r="J15" s="207">
        <v>75</v>
      </c>
      <c r="K15" s="207">
        <v>75</v>
      </c>
      <c r="M15" t="s">
        <v>587</v>
      </c>
      <c r="N15" s="206"/>
      <c r="O15" s="207"/>
      <c r="P15" s="207">
        <v>3</v>
      </c>
      <c r="Q15" s="207">
        <v>3</v>
      </c>
      <c r="S15" t="s">
        <v>587</v>
      </c>
      <c r="T15" s="206"/>
      <c r="U15" s="207"/>
      <c r="V15" s="207">
        <v>115</v>
      </c>
      <c r="W15" s="207">
        <v>115</v>
      </c>
      <c r="Y15" t="s">
        <v>587</v>
      </c>
      <c r="Z15" s="125"/>
      <c r="AA15" s="205"/>
      <c r="AB15" s="205">
        <v>3</v>
      </c>
      <c r="AC15" s="205">
        <v>3</v>
      </c>
      <c r="AE15" t="s">
        <v>587</v>
      </c>
      <c r="AF15" s="206"/>
      <c r="AG15" s="207"/>
      <c r="AH15" s="207">
        <v>130.66666666666666</v>
      </c>
      <c r="AI15" s="207">
        <v>130.66666666666666</v>
      </c>
      <c r="AK15" t="s">
        <v>587</v>
      </c>
      <c r="AL15" s="125"/>
      <c r="AM15" s="205"/>
      <c r="AN15" s="205">
        <v>3</v>
      </c>
      <c r="AO15" s="205">
        <v>3</v>
      </c>
      <c r="AP15" s="28">
        <f>VLOOKUP($AK15,'Entry List2'!$B:$P,10,FALSE)</f>
        <v>41.317016666666667</v>
      </c>
      <c r="AQ15" s="242" t="str">
        <f>VLOOKUP($AK15,'Entry List2'!$B:$P,15,FALSE)</f>
        <v>Korea, N China Msi</v>
      </c>
    </row>
    <row r="16" spans="1:43">
      <c r="A16" t="s">
        <v>590</v>
      </c>
      <c r="B16" s="125">
        <v>3</v>
      </c>
      <c r="C16" s="205">
        <v>3</v>
      </c>
      <c r="D16" s="205">
        <v>3</v>
      </c>
      <c r="E16" s="205">
        <v>9</v>
      </c>
      <c r="G16" t="s">
        <v>590</v>
      </c>
      <c r="H16" s="206">
        <v>35</v>
      </c>
      <c r="I16" s="207">
        <v>53</v>
      </c>
      <c r="J16" s="207">
        <v>42</v>
      </c>
      <c r="K16" s="207">
        <v>43.333333333333336</v>
      </c>
      <c r="M16" t="s">
        <v>590</v>
      </c>
      <c r="N16" s="206">
        <v>3</v>
      </c>
      <c r="O16" s="207">
        <v>3</v>
      </c>
      <c r="P16" s="207">
        <v>3</v>
      </c>
      <c r="Q16" s="207">
        <v>9</v>
      </c>
      <c r="S16" t="s">
        <v>590</v>
      </c>
      <c r="T16" s="206"/>
      <c r="U16" s="207"/>
      <c r="V16" s="207">
        <v>71.666666666666671</v>
      </c>
      <c r="W16" s="207">
        <v>71.666666666666671</v>
      </c>
      <c r="Y16" t="s">
        <v>590</v>
      </c>
      <c r="Z16" s="125"/>
      <c r="AA16" s="205"/>
      <c r="AB16" s="205">
        <v>3</v>
      </c>
      <c r="AC16" s="205">
        <v>3</v>
      </c>
      <c r="AE16" t="s">
        <v>590</v>
      </c>
      <c r="AF16" s="206"/>
      <c r="AG16" s="207"/>
      <c r="AH16" s="207">
        <v>106</v>
      </c>
      <c r="AI16" s="207">
        <v>106</v>
      </c>
      <c r="AK16" t="s">
        <v>590</v>
      </c>
      <c r="AL16" s="125"/>
      <c r="AM16" s="205"/>
      <c r="AN16" s="205">
        <v>3</v>
      </c>
      <c r="AO16" s="205">
        <v>3</v>
      </c>
      <c r="AP16" s="28">
        <f>VLOOKUP($AK16,'Entry List2'!$B:$P,10,FALSE)</f>
        <v>41.328833333333336</v>
      </c>
      <c r="AQ16" s="242" t="str">
        <f>VLOOKUP($AK16,'Entry List2'!$B:$P,15,FALSE)</f>
        <v>Korea, N China Msi</v>
      </c>
    </row>
    <row r="17" spans="1:43">
      <c r="A17" t="s">
        <v>237</v>
      </c>
      <c r="B17" s="125">
        <v>3</v>
      </c>
      <c r="C17" s="205">
        <v>3</v>
      </c>
      <c r="D17" s="205">
        <v>3</v>
      </c>
      <c r="E17" s="205">
        <v>9</v>
      </c>
      <c r="G17" t="s">
        <v>237</v>
      </c>
      <c r="H17" s="206"/>
      <c r="I17" s="207">
        <v>102.66666666666667</v>
      </c>
      <c r="J17" s="207">
        <v>187.66666666666666</v>
      </c>
      <c r="K17" s="207">
        <v>145.16666666666666</v>
      </c>
      <c r="M17" t="s">
        <v>237</v>
      </c>
      <c r="N17" s="206"/>
      <c r="O17" s="207">
        <v>3</v>
      </c>
      <c r="P17" s="207">
        <v>3</v>
      </c>
      <c r="Q17" s="207">
        <v>6</v>
      </c>
      <c r="S17" t="s">
        <v>237</v>
      </c>
      <c r="T17" s="206"/>
      <c r="U17" s="207">
        <v>108.5</v>
      </c>
      <c r="V17" s="207">
        <v>229</v>
      </c>
      <c r="W17" s="207">
        <v>180.8</v>
      </c>
      <c r="Y17" t="s">
        <v>237</v>
      </c>
      <c r="Z17" s="125"/>
      <c r="AA17" s="205">
        <v>2</v>
      </c>
      <c r="AB17" s="205">
        <v>3</v>
      </c>
      <c r="AC17" s="205">
        <v>5</v>
      </c>
      <c r="AE17" t="s">
        <v>237</v>
      </c>
      <c r="AF17" s="206"/>
      <c r="AG17" s="207"/>
      <c r="AH17" s="207"/>
      <c r="AI17" s="207"/>
      <c r="AK17" t="s">
        <v>237</v>
      </c>
      <c r="AL17" s="125"/>
      <c r="AM17" s="205"/>
      <c r="AN17" s="205"/>
      <c r="AO17" s="205"/>
      <c r="AP17" s="28">
        <f>VLOOKUP($AK17,'Entry List2'!$B:$P,10,FALSE)</f>
        <v>0</v>
      </c>
      <c r="AQ17" s="242" t="str">
        <f>VLOOKUP($AK17,'Entry List2'!$B:$P,15,FALSE)</f>
        <v>C Japan Msi</v>
      </c>
    </row>
    <row r="18" spans="1:43">
      <c r="A18" t="s">
        <v>671</v>
      </c>
      <c r="B18" s="125">
        <v>2</v>
      </c>
      <c r="C18" s="205">
        <v>3</v>
      </c>
      <c r="D18" s="205">
        <v>5</v>
      </c>
      <c r="E18" s="205">
        <v>10</v>
      </c>
      <c r="G18" t="s">
        <v>671</v>
      </c>
      <c r="H18" s="206">
        <v>44</v>
      </c>
      <c r="I18" s="207">
        <v>59.666666666666664</v>
      </c>
      <c r="J18" s="207">
        <v>124.8</v>
      </c>
      <c r="K18" s="207">
        <v>89.1</v>
      </c>
      <c r="M18" t="s">
        <v>671</v>
      </c>
      <c r="N18" s="206">
        <v>2</v>
      </c>
      <c r="O18" s="207">
        <v>3</v>
      </c>
      <c r="P18" s="207">
        <v>5</v>
      </c>
      <c r="Q18" s="207">
        <v>10</v>
      </c>
      <c r="S18" t="s">
        <v>671</v>
      </c>
      <c r="T18" s="206">
        <v>52</v>
      </c>
      <c r="U18" s="207">
        <v>72.666666666666671</v>
      </c>
      <c r="V18" s="207">
        <v>138.19999999999999</v>
      </c>
      <c r="W18" s="207">
        <v>101.3</v>
      </c>
      <c r="Y18" t="s">
        <v>671</v>
      </c>
      <c r="Z18" s="125">
        <v>2</v>
      </c>
      <c r="AA18" s="205">
        <v>3</v>
      </c>
      <c r="AB18" s="205">
        <v>5</v>
      </c>
      <c r="AC18" s="205">
        <v>10</v>
      </c>
      <c r="AE18" t="s">
        <v>671</v>
      </c>
      <c r="AF18" s="206"/>
      <c r="AG18" s="207">
        <v>90.333333333333329</v>
      </c>
      <c r="AH18" s="207">
        <v>128.66666666666666</v>
      </c>
      <c r="AI18" s="207">
        <v>109.5</v>
      </c>
      <c r="AK18" t="s">
        <v>671</v>
      </c>
      <c r="AL18" s="125"/>
      <c r="AM18" s="205">
        <v>3</v>
      </c>
      <c r="AN18" s="205">
        <v>3</v>
      </c>
      <c r="AO18" s="205">
        <v>6</v>
      </c>
      <c r="AP18" s="28">
        <f>VLOOKUP($AK18,'Entry List2'!$B:$P,10,FALSE)</f>
        <v>0</v>
      </c>
      <c r="AQ18" s="242">
        <f>VLOOKUP($AK18,'Entry List2'!$B:$P,15,FALSE)</f>
        <v>0</v>
      </c>
    </row>
    <row r="19" spans="1:43">
      <c r="A19" t="s">
        <v>672</v>
      </c>
      <c r="B19" s="125">
        <v>2</v>
      </c>
      <c r="C19" s="205"/>
      <c r="D19" s="205">
        <v>2</v>
      </c>
      <c r="E19" s="205">
        <v>4</v>
      </c>
      <c r="G19" t="s">
        <v>672</v>
      </c>
      <c r="H19" s="206">
        <v>73.5</v>
      </c>
      <c r="I19" s="207"/>
      <c r="J19" s="207">
        <v>239</v>
      </c>
      <c r="K19" s="207">
        <v>156.25</v>
      </c>
      <c r="M19" t="s">
        <v>672</v>
      </c>
      <c r="N19" s="206">
        <v>2</v>
      </c>
      <c r="O19" s="207"/>
      <c r="P19" s="207">
        <v>2</v>
      </c>
      <c r="Q19" s="207">
        <v>4</v>
      </c>
      <c r="S19" t="s">
        <v>672</v>
      </c>
      <c r="T19" s="206">
        <v>82.5</v>
      </c>
      <c r="U19" s="207"/>
      <c r="V19" s="207">
        <v>254.5</v>
      </c>
      <c r="W19" s="207">
        <v>168.5</v>
      </c>
      <c r="Y19" t="s">
        <v>672</v>
      </c>
      <c r="Z19" s="125">
        <v>2</v>
      </c>
      <c r="AA19" s="205"/>
      <c r="AB19" s="205">
        <v>2</v>
      </c>
      <c r="AC19" s="205">
        <v>4</v>
      </c>
      <c r="AE19" t="s">
        <v>672</v>
      </c>
      <c r="AF19" s="206"/>
      <c r="AG19" s="207"/>
      <c r="AH19" s="207"/>
      <c r="AI19" s="207"/>
      <c r="AK19" t="s">
        <v>672</v>
      </c>
      <c r="AL19" s="125"/>
      <c r="AM19" s="205"/>
      <c r="AN19" s="205"/>
      <c r="AO19" s="205"/>
      <c r="AP19" s="28" t="e">
        <f>VLOOKUP($AK19,'Entry List2'!$B:$P,10,FALSE)</f>
        <v>#N/A</v>
      </c>
      <c r="AQ19" s="242" t="e">
        <f>VLOOKUP($AK19,'Entry List2'!$B:$P,15,FALSE)</f>
        <v>#N/A</v>
      </c>
    </row>
    <row r="20" spans="1:43">
      <c r="A20" t="s">
        <v>673</v>
      </c>
      <c r="B20" s="125">
        <v>2</v>
      </c>
      <c r="C20" s="205">
        <v>3</v>
      </c>
      <c r="D20" s="205">
        <v>4</v>
      </c>
      <c r="E20" s="205">
        <v>9</v>
      </c>
      <c r="G20" t="s">
        <v>673</v>
      </c>
      <c r="H20" s="206">
        <v>47.5</v>
      </c>
      <c r="I20" s="207">
        <v>48.333333333333336</v>
      </c>
      <c r="J20" s="207">
        <v>38.5</v>
      </c>
      <c r="K20" s="207">
        <v>43.777777777777779</v>
      </c>
      <c r="M20" t="s">
        <v>673</v>
      </c>
      <c r="N20" s="206">
        <v>2</v>
      </c>
      <c r="O20" s="207">
        <v>3</v>
      </c>
      <c r="P20" s="207">
        <v>4</v>
      </c>
      <c r="Q20" s="207">
        <v>9</v>
      </c>
      <c r="S20" t="s">
        <v>673</v>
      </c>
      <c r="T20" s="206">
        <v>59.5</v>
      </c>
      <c r="U20" s="207">
        <v>59.666666666666664</v>
      </c>
      <c r="V20" s="207">
        <v>49.5</v>
      </c>
      <c r="W20" s="207">
        <v>55.111111111111114</v>
      </c>
      <c r="Y20" t="s">
        <v>673</v>
      </c>
      <c r="Z20" s="125">
        <v>2</v>
      </c>
      <c r="AA20" s="205">
        <v>3</v>
      </c>
      <c r="AB20" s="205">
        <v>4</v>
      </c>
      <c r="AC20" s="205">
        <v>9</v>
      </c>
      <c r="AE20" t="s">
        <v>673</v>
      </c>
      <c r="AF20" s="206"/>
      <c r="AG20" s="207">
        <v>64.333333333333329</v>
      </c>
      <c r="AH20" s="207">
        <v>51.666666666666664</v>
      </c>
      <c r="AI20" s="207">
        <v>58</v>
      </c>
      <c r="AK20" t="s">
        <v>673</v>
      </c>
      <c r="AL20" s="125"/>
      <c r="AM20" s="205">
        <v>3</v>
      </c>
      <c r="AN20" s="205">
        <v>3</v>
      </c>
      <c r="AO20" s="205">
        <v>6</v>
      </c>
      <c r="AP20" s="28">
        <f>VLOOKUP($AK20,'Entry List2'!$B:$P,10,FALSE)</f>
        <v>0</v>
      </c>
      <c r="AQ20" s="242">
        <f>VLOOKUP($AK20,'Entry List2'!$B:$P,15,FALSE)</f>
        <v>0</v>
      </c>
    </row>
    <row r="21" spans="1:43">
      <c r="A21" t="s">
        <v>674</v>
      </c>
      <c r="B21" s="125">
        <v>2</v>
      </c>
      <c r="C21" s="205"/>
      <c r="D21" s="205">
        <v>2</v>
      </c>
      <c r="E21" s="205">
        <v>4</v>
      </c>
      <c r="G21" t="s">
        <v>674</v>
      </c>
      <c r="H21" s="206">
        <v>65</v>
      </c>
      <c r="I21" s="207"/>
      <c r="J21" s="207">
        <v>46.5</v>
      </c>
      <c r="K21" s="207">
        <v>55.75</v>
      </c>
      <c r="M21" t="s">
        <v>674</v>
      </c>
      <c r="N21" s="206">
        <v>2</v>
      </c>
      <c r="O21" s="207"/>
      <c r="P21" s="207">
        <v>2</v>
      </c>
      <c r="Q21" s="207">
        <v>4</v>
      </c>
      <c r="S21" t="s">
        <v>674</v>
      </c>
      <c r="T21" s="206">
        <v>75.5</v>
      </c>
      <c r="U21" s="207"/>
      <c r="V21" s="207">
        <v>55.5</v>
      </c>
      <c r="W21" s="207">
        <v>65.5</v>
      </c>
      <c r="Y21" t="s">
        <v>674</v>
      </c>
      <c r="Z21" s="125">
        <v>2</v>
      </c>
      <c r="AA21" s="205"/>
      <c r="AB21" s="205">
        <v>2</v>
      </c>
      <c r="AC21" s="205">
        <v>4</v>
      </c>
      <c r="AE21" t="s">
        <v>674</v>
      </c>
      <c r="AF21" s="206"/>
      <c r="AG21" s="207"/>
      <c r="AH21" s="207"/>
      <c r="AI21" s="207"/>
      <c r="AK21" t="s">
        <v>674</v>
      </c>
      <c r="AL21" s="125"/>
      <c r="AM21" s="205"/>
      <c r="AN21" s="205"/>
      <c r="AO21" s="205"/>
      <c r="AP21" s="28" t="e">
        <f>VLOOKUP($AK21,'Entry List2'!$B:$P,10,FALSE)</f>
        <v>#N/A</v>
      </c>
      <c r="AQ21" s="242" t="e">
        <f>VLOOKUP($AK21,'Entry List2'!$B:$P,15,FALSE)</f>
        <v>#N/A</v>
      </c>
    </row>
    <row r="22" spans="1:43">
      <c r="A22" t="s">
        <v>675</v>
      </c>
      <c r="B22" s="125">
        <v>2</v>
      </c>
      <c r="C22" s="205"/>
      <c r="D22" s="205">
        <v>2</v>
      </c>
      <c r="E22" s="205">
        <v>4</v>
      </c>
      <c r="G22" t="s">
        <v>675</v>
      </c>
      <c r="H22" s="206">
        <v>46</v>
      </c>
      <c r="I22" s="207"/>
      <c r="J22" s="207">
        <v>37.5</v>
      </c>
      <c r="K22" s="207">
        <v>41.75</v>
      </c>
      <c r="M22" t="s">
        <v>675</v>
      </c>
      <c r="N22" s="206">
        <v>2</v>
      </c>
      <c r="O22" s="207"/>
      <c r="P22" s="207">
        <v>2</v>
      </c>
      <c r="Q22" s="207">
        <v>4</v>
      </c>
      <c r="S22" t="s">
        <v>675</v>
      </c>
      <c r="T22" s="206">
        <v>54.5</v>
      </c>
      <c r="U22" s="207"/>
      <c r="V22" s="207">
        <v>42</v>
      </c>
      <c r="W22" s="207">
        <v>48.25</v>
      </c>
      <c r="Y22" t="s">
        <v>675</v>
      </c>
      <c r="Z22" s="125">
        <v>2</v>
      </c>
      <c r="AA22" s="205"/>
      <c r="AB22" s="205">
        <v>2</v>
      </c>
      <c r="AC22" s="205">
        <v>4</v>
      </c>
      <c r="AE22" t="s">
        <v>675</v>
      </c>
      <c r="AF22" s="206"/>
      <c r="AG22" s="207"/>
      <c r="AH22" s="207"/>
      <c r="AI22" s="207"/>
      <c r="AK22" t="s">
        <v>675</v>
      </c>
      <c r="AL22" s="125"/>
      <c r="AM22" s="205"/>
      <c r="AN22" s="205"/>
      <c r="AO22" s="205"/>
      <c r="AP22" s="28">
        <f>VLOOKUP($AK22,'Entry List2'!$B:$P,10,FALSE)</f>
        <v>0</v>
      </c>
      <c r="AQ22" s="242">
        <f>VLOOKUP($AK22,'Entry List2'!$B:$P,15,FALSE)</f>
        <v>0</v>
      </c>
    </row>
    <row r="23" spans="1:43">
      <c r="A23" t="s">
        <v>676</v>
      </c>
      <c r="B23" s="125">
        <v>2</v>
      </c>
      <c r="C23" s="205"/>
      <c r="D23" s="205">
        <v>2</v>
      </c>
      <c r="E23" s="205">
        <v>4</v>
      </c>
      <c r="G23" t="s">
        <v>676</v>
      </c>
      <c r="H23" s="206">
        <v>55.5</v>
      </c>
      <c r="I23" s="207"/>
      <c r="J23" s="207">
        <v>52.5</v>
      </c>
      <c r="K23" s="207">
        <v>54</v>
      </c>
      <c r="M23" t="s">
        <v>676</v>
      </c>
      <c r="N23" s="206">
        <v>2</v>
      </c>
      <c r="O23" s="207"/>
      <c r="P23" s="207">
        <v>2</v>
      </c>
      <c r="Q23" s="207">
        <v>4</v>
      </c>
      <c r="S23" t="s">
        <v>676</v>
      </c>
      <c r="T23" s="206">
        <v>65</v>
      </c>
      <c r="U23" s="207"/>
      <c r="V23" s="207">
        <v>61.5</v>
      </c>
      <c r="W23" s="207">
        <v>63.25</v>
      </c>
      <c r="Y23" t="s">
        <v>676</v>
      </c>
      <c r="Z23" s="125">
        <v>2</v>
      </c>
      <c r="AA23" s="205"/>
      <c r="AB23" s="205">
        <v>2</v>
      </c>
      <c r="AC23" s="205">
        <v>4</v>
      </c>
      <c r="AE23" t="s">
        <v>676</v>
      </c>
      <c r="AF23" s="206"/>
      <c r="AG23" s="207"/>
      <c r="AH23" s="207"/>
      <c r="AI23" s="207"/>
      <c r="AK23" t="s">
        <v>676</v>
      </c>
      <c r="AL23" s="125"/>
      <c r="AM23" s="205"/>
      <c r="AN23" s="205"/>
      <c r="AO23" s="205"/>
      <c r="AP23" s="28" t="e">
        <f>VLOOKUP($AK23,'Entry List2'!$B:$P,10,FALSE)</f>
        <v>#N/A</v>
      </c>
      <c r="AQ23" s="242" t="e">
        <f>VLOOKUP($AK23,'Entry List2'!$B:$P,15,FALSE)</f>
        <v>#N/A</v>
      </c>
    </row>
    <row r="24" spans="1:43">
      <c r="A24" t="s">
        <v>677</v>
      </c>
      <c r="B24" s="125">
        <v>3</v>
      </c>
      <c r="C24" s="205">
        <v>3</v>
      </c>
      <c r="D24" s="205">
        <v>3</v>
      </c>
      <c r="E24" s="205">
        <v>9</v>
      </c>
      <c r="G24" t="s">
        <v>677</v>
      </c>
      <c r="H24" s="206"/>
      <c r="I24" s="207"/>
      <c r="J24" s="207">
        <v>58</v>
      </c>
      <c r="K24" s="207">
        <v>58</v>
      </c>
      <c r="M24" t="s">
        <v>677</v>
      </c>
      <c r="N24" s="206"/>
      <c r="O24" s="207"/>
      <c r="P24" s="207">
        <v>3</v>
      </c>
      <c r="Q24" s="207">
        <v>3</v>
      </c>
      <c r="S24" t="s">
        <v>677</v>
      </c>
      <c r="T24" s="206"/>
      <c r="U24" s="207"/>
      <c r="V24" s="207">
        <v>83</v>
      </c>
      <c r="W24" s="207">
        <v>83</v>
      </c>
      <c r="Y24" t="s">
        <v>677</v>
      </c>
      <c r="Z24" s="125"/>
      <c r="AA24" s="205"/>
      <c r="AB24" s="205">
        <v>3</v>
      </c>
      <c r="AC24" s="205">
        <v>3</v>
      </c>
      <c r="AE24" t="s">
        <v>677</v>
      </c>
      <c r="AF24" s="206"/>
      <c r="AG24" s="207"/>
      <c r="AH24" s="207">
        <v>113.33333333333333</v>
      </c>
      <c r="AI24" s="207">
        <v>113.33333333333333</v>
      </c>
      <c r="AK24" t="s">
        <v>677</v>
      </c>
      <c r="AL24" s="125"/>
      <c r="AM24" s="205"/>
      <c r="AN24" s="205">
        <v>3</v>
      </c>
      <c r="AO24" s="205">
        <v>3</v>
      </c>
      <c r="AP24" s="28">
        <f>VLOOKUP($AK24,'Entry List2'!$B:$P,10,FALSE)</f>
        <v>43.393099999999997</v>
      </c>
      <c r="AQ24" s="242" t="str">
        <f>VLOOKUP($AK24,'Entry List2'!$B:$P,15,FALSE)</f>
        <v>N Japan Msi</v>
      </c>
    </row>
    <row r="25" spans="1:43">
      <c r="A25" t="s">
        <v>678</v>
      </c>
      <c r="B25" s="125">
        <v>2</v>
      </c>
      <c r="C25" s="205">
        <v>3</v>
      </c>
      <c r="D25" s="205">
        <v>1</v>
      </c>
      <c r="E25" s="205">
        <v>6</v>
      </c>
      <c r="G25" t="s">
        <v>678</v>
      </c>
      <c r="H25" s="206"/>
      <c r="I25" s="207">
        <v>38.5</v>
      </c>
      <c r="J25" s="207">
        <v>44</v>
      </c>
      <c r="K25" s="207">
        <v>40.333333333333336</v>
      </c>
      <c r="M25" t="s">
        <v>678</v>
      </c>
      <c r="N25" s="206"/>
      <c r="O25" s="207">
        <v>2</v>
      </c>
      <c r="P25" s="207">
        <v>1</v>
      </c>
      <c r="Q25" s="207">
        <v>3</v>
      </c>
      <c r="S25" t="s">
        <v>678</v>
      </c>
      <c r="T25" s="206"/>
      <c r="U25" s="207">
        <v>42</v>
      </c>
      <c r="V25" s="207">
        <v>67</v>
      </c>
      <c r="W25" s="207">
        <v>54.5</v>
      </c>
      <c r="Y25" t="s">
        <v>678</v>
      </c>
      <c r="Z25" s="125"/>
      <c r="AA25" s="205">
        <v>1</v>
      </c>
      <c r="AB25" s="205">
        <v>1</v>
      </c>
      <c r="AC25" s="205">
        <v>2</v>
      </c>
      <c r="AE25" t="s">
        <v>678</v>
      </c>
      <c r="AF25" s="206"/>
      <c r="AG25" s="207">
        <v>42</v>
      </c>
      <c r="AH25" s="207">
        <v>149</v>
      </c>
      <c r="AI25" s="207">
        <v>95.5</v>
      </c>
      <c r="AK25" t="s">
        <v>678</v>
      </c>
      <c r="AL25" s="125"/>
      <c r="AM25" s="205">
        <v>1</v>
      </c>
      <c r="AN25" s="205">
        <v>1</v>
      </c>
      <c r="AO25" s="205">
        <v>2</v>
      </c>
      <c r="AP25" s="28">
        <f>VLOOKUP($AK25,'Entry List2'!$B:$P,10,FALSE)</f>
        <v>43.448183333333333</v>
      </c>
      <c r="AQ25" s="242" t="str">
        <f>VLOOKUP($AK25,'Entry List2'!$B:$P,15,FALSE)</f>
        <v>N Japan Msi</v>
      </c>
    </row>
    <row r="26" spans="1:43">
      <c r="A26" t="s">
        <v>679</v>
      </c>
      <c r="B26" s="125">
        <v>3</v>
      </c>
      <c r="C26" s="205">
        <v>3</v>
      </c>
      <c r="D26" s="205">
        <v>3</v>
      </c>
      <c r="E26" s="205">
        <v>9</v>
      </c>
      <c r="G26" t="s">
        <v>679</v>
      </c>
      <c r="H26" s="206">
        <v>39</v>
      </c>
      <c r="I26" s="207"/>
      <c r="J26" s="207">
        <v>87</v>
      </c>
      <c r="K26" s="207">
        <v>75</v>
      </c>
      <c r="M26" t="s">
        <v>679</v>
      </c>
      <c r="N26" s="206">
        <v>1</v>
      </c>
      <c r="O26" s="207"/>
      <c r="P26" s="207">
        <v>3</v>
      </c>
      <c r="Q26" s="207">
        <v>4</v>
      </c>
      <c r="S26" t="s">
        <v>679</v>
      </c>
      <c r="T26" s="206"/>
      <c r="U26" s="207"/>
      <c r="V26" s="207">
        <v>126.33333333333333</v>
      </c>
      <c r="W26" s="207">
        <v>126.33333333333333</v>
      </c>
      <c r="Y26" t="s">
        <v>679</v>
      </c>
      <c r="Z26" s="125"/>
      <c r="AA26" s="205"/>
      <c r="AB26" s="205">
        <v>3</v>
      </c>
      <c r="AC26" s="205">
        <v>3</v>
      </c>
      <c r="AE26" t="s">
        <v>679</v>
      </c>
      <c r="AF26" s="206"/>
      <c r="AG26" s="207"/>
      <c r="AH26" s="207">
        <v>145.33333333333334</v>
      </c>
      <c r="AI26" s="207">
        <v>145.33333333333334</v>
      </c>
      <c r="AK26" t="s">
        <v>679</v>
      </c>
      <c r="AL26" s="125"/>
      <c r="AM26" s="205"/>
      <c r="AN26" s="205">
        <v>3</v>
      </c>
      <c r="AO26" s="205">
        <v>3</v>
      </c>
      <c r="AP26" s="28">
        <f>VLOOKUP($AK26,'Entry List2'!$B:$P,10,FALSE)</f>
        <v>38</v>
      </c>
      <c r="AQ26" s="242" t="str">
        <f>VLOOKUP($AK26,'Entry List2'!$B:$P,15,FALSE)</f>
        <v>C Japan Msi</v>
      </c>
    </row>
    <row r="27" spans="1:43">
      <c r="A27" t="s">
        <v>680</v>
      </c>
      <c r="B27" s="125">
        <v>1</v>
      </c>
      <c r="C27" s="205">
        <v>3</v>
      </c>
      <c r="D27" s="205">
        <v>1</v>
      </c>
      <c r="E27" s="205">
        <v>5</v>
      </c>
      <c r="G27" t="s">
        <v>680</v>
      </c>
      <c r="H27" s="206"/>
      <c r="I27" s="207"/>
      <c r="J27" s="207">
        <v>93</v>
      </c>
      <c r="K27" s="207">
        <v>93</v>
      </c>
      <c r="M27" t="s">
        <v>680</v>
      </c>
      <c r="N27" s="206"/>
      <c r="O27" s="207"/>
      <c r="P27" s="207">
        <v>1</v>
      </c>
      <c r="Q27" s="207">
        <v>1</v>
      </c>
      <c r="S27" t="s">
        <v>680</v>
      </c>
      <c r="T27" s="206"/>
      <c r="U27" s="207"/>
      <c r="V27" s="207">
        <v>130</v>
      </c>
      <c r="W27" s="207">
        <v>130</v>
      </c>
      <c r="Y27" t="s">
        <v>680</v>
      </c>
      <c r="Z27" s="125"/>
      <c r="AA27" s="205"/>
      <c r="AB27" s="205">
        <v>1</v>
      </c>
      <c r="AC27" s="205">
        <v>1</v>
      </c>
      <c r="AE27" t="s">
        <v>680</v>
      </c>
      <c r="AF27" s="206"/>
      <c r="AG27" s="207"/>
      <c r="AH27" s="207">
        <v>144</v>
      </c>
      <c r="AI27" s="207">
        <v>144</v>
      </c>
      <c r="AK27" t="s">
        <v>680</v>
      </c>
      <c r="AL27" s="125"/>
      <c r="AM27" s="205"/>
      <c r="AN27" s="205">
        <v>1</v>
      </c>
      <c r="AO27" s="205">
        <v>1</v>
      </c>
      <c r="AP27" s="28">
        <f>VLOOKUP($AK27,'Entry List2'!$B:$P,10,FALSE)</f>
        <v>36.700000000000003</v>
      </c>
      <c r="AQ27" s="242" t="str">
        <f>VLOOKUP($AK27,'Entry List2'!$B:$P,15,FALSE)</f>
        <v>C Japan Msi</v>
      </c>
    </row>
    <row r="28" spans="1:43">
      <c r="A28" t="s">
        <v>685</v>
      </c>
      <c r="B28" s="125">
        <v>3</v>
      </c>
      <c r="C28" s="205">
        <v>3</v>
      </c>
      <c r="D28" s="205">
        <v>3</v>
      </c>
      <c r="E28" s="205">
        <v>9</v>
      </c>
      <c r="G28" t="s">
        <v>685</v>
      </c>
      <c r="H28" s="206">
        <v>39</v>
      </c>
      <c r="I28" s="207">
        <v>44.333333333333336</v>
      </c>
      <c r="J28" s="207">
        <v>108.33333333333333</v>
      </c>
      <c r="K28" s="207">
        <v>63.888888888888886</v>
      </c>
      <c r="M28" t="s">
        <v>685</v>
      </c>
      <c r="N28" s="206">
        <v>3</v>
      </c>
      <c r="O28" s="207">
        <v>3</v>
      </c>
      <c r="P28" s="207">
        <v>3</v>
      </c>
      <c r="Q28" s="207">
        <v>9</v>
      </c>
      <c r="S28" t="s">
        <v>685</v>
      </c>
      <c r="T28" s="206">
        <v>49</v>
      </c>
      <c r="U28" s="207">
        <v>60.666666666666664</v>
      </c>
      <c r="V28" s="207">
        <v>164.33333333333334</v>
      </c>
      <c r="W28" s="207">
        <v>103.42857142857143</v>
      </c>
      <c r="Y28" t="s">
        <v>685</v>
      </c>
      <c r="Z28" s="125">
        <v>1</v>
      </c>
      <c r="AA28" s="205">
        <v>3</v>
      </c>
      <c r="AB28" s="205">
        <v>3</v>
      </c>
      <c r="AC28" s="205">
        <v>7</v>
      </c>
      <c r="AE28" t="s">
        <v>685</v>
      </c>
      <c r="AF28" s="206"/>
      <c r="AG28" s="207">
        <v>67.666666666666671</v>
      </c>
      <c r="AH28" s="207">
        <v>188.66666666666666</v>
      </c>
      <c r="AI28" s="207">
        <v>128.16666666666666</v>
      </c>
      <c r="AK28" t="s">
        <v>685</v>
      </c>
      <c r="AL28" s="125"/>
      <c r="AM28" s="205">
        <v>3</v>
      </c>
      <c r="AN28" s="205">
        <v>3</v>
      </c>
      <c r="AO28" s="205">
        <v>6</v>
      </c>
      <c r="AP28" s="28">
        <f>VLOOKUP($AK28,'Entry List2'!$B:$P,10,FALSE)</f>
        <v>32.159999999999997</v>
      </c>
      <c r="AQ28" s="242" t="str">
        <f>VLOOKUP($AK28,'Entry List2'!$B:$P,15,FALSE)</f>
        <v>S Japan Msi</v>
      </c>
    </row>
    <row r="29" spans="1:43">
      <c r="A29" t="s">
        <v>686</v>
      </c>
      <c r="B29" s="125">
        <v>6</v>
      </c>
      <c r="C29" s="205">
        <v>6</v>
      </c>
      <c r="D29" s="205">
        <v>6</v>
      </c>
      <c r="E29" s="205">
        <v>18</v>
      </c>
      <c r="G29" t="s">
        <v>686</v>
      </c>
      <c r="H29" s="206">
        <v>91</v>
      </c>
      <c r="I29" s="207">
        <v>51</v>
      </c>
      <c r="J29" s="207">
        <v>124.5</v>
      </c>
      <c r="K29" s="207">
        <v>88.4</v>
      </c>
      <c r="M29" t="s">
        <v>686</v>
      </c>
      <c r="N29" s="206">
        <v>3</v>
      </c>
      <c r="O29" s="207">
        <v>6</v>
      </c>
      <c r="P29" s="207">
        <v>6</v>
      </c>
      <c r="Q29" s="207">
        <v>15</v>
      </c>
      <c r="S29" t="s">
        <v>686</v>
      </c>
      <c r="T29" s="206">
        <v>98</v>
      </c>
      <c r="U29" s="207">
        <v>70.666666666666671</v>
      </c>
      <c r="V29" s="207">
        <v>154.16666666666666</v>
      </c>
      <c r="W29" s="207">
        <v>110.35714285714286</v>
      </c>
      <c r="Y29" t="s">
        <v>686</v>
      </c>
      <c r="Z29" s="125">
        <v>2</v>
      </c>
      <c r="AA29" s="205">
        <v>6</v>
      </c>
      <c r="AB29" s="205">
        <v>6</v>
      </c>
      <c r="AC29" s="205">
        <v>14</v>
      </c>
      <c r="AE29" t="s">
        <v>686</v>
      </c>
      <c r="AF29" s="206"/>
      <c r="AG29" s="207">
        <v>121.75</v>
      </c>
      <c r="AH29" s="207">
        <v>173.75</v>
      </c>
      <c r="AI29" s="207">
        <v>147.75</v>
      </c>
      <c r="AK29" t="s">
        <v>686</v>
      </c>
      <c r="AL29" s="125"/>
      <c r="AM29" s="205">
        <v>4</v>
      </c>
      <c r="AN29" s="205">
        <v>4</v>
      </c>
      <c r="AO29" s="205">
        <v>8</v>
      </c>
      <c r="AP29" s="28">
        <f>VLOOKUP($AK29,'Entry List2'!$B:$P,10,FALSE)</f>
        <v>0</v>
      </c>
      <c r="AQ29" s="242">
        <f>VLOOKUP($AK29,'Entry List2'!$B:$P,15,FALSE)</f>
        <v>0</v>
      </c>
    </row>
    <row r="30" spans="1:43">
      <c r="A30" t="s">
        <v>687</v>
      </c>
      <c r="B30" s="125">
        <v>3</v>
      </c>
      <c r="C30" s="205">
        <v>3</v>
      </c>
      <c r="D30" s="205">
        <v>3</v>
      </c>
      <c r="E30" s="205">
        <v>9</v>
      </c>
      <c r="G30" t="s">
        <v>687</v>
      </c>
      <c r="H30" s="206"/>
      <c r="I30" s="207">
        <v>100.66666666666667</v>
      </c>
      <c r="J30" s="207"/>
      <c r="K30" s="207">
        <v>100.66666666666667</v>
      </c>
      <c r="M30" t="s">
        <v>687</v>
      </c>
      <c r="N30" s="206"/>
      <c r="O30" s="207">
        <v>3</v>
      </c>
      <c r="P30" s="207"/>
      <c r="Q30" s="207">
        <v>3</v>
      </c>
      <c r="S30" t="s">
        <v>687</v>
      </c>
      <c r="T30" s="206"/>
      <c r="U30" s="207">
        <v>114.33333333333333</v>
      </c>
      <c r="V30" s="207"/>
      <c r="W30" s="207">
        <v>114.33333333333333</v>
      </c>
      <c r="Y30" t="s">
        <v>687</v>
      </c>
      <c r="Z30" s="125"/>
      <c r="AA30" s="205">
        <v>3</v>
      </c>
      <c r="AB30" s="205"/>
      <c r="AC30" s="205">
        <v>3</v>
      </c>
      <c r="AE30" t="s">
        <v>687</v>
      </c>
      <c r="AF30" s="206"/>
      <c r="AG30" s="207">
        <v>151.66666666666666</v>
      </c>
      <c r="AH30" s="207"/>
      <c r="AI30" s="207">
        <v>151.66666666666666</v>
      </c>
      <c r="AK30" t="s">
        <v>687</v>
      </c>
      <c r="AL30" s="125"/>
      <c r="AM30" s="205">
        <v>3</v>
      </c>
      <c r="AN30" s="205"/>
      <c r="AO30" s="205">
        <v>3</v>
      </c>
      <c r="AP30" s="28">
        <f>VLOOKUP($AK30,'Entry List2'!$B:$P,10,FALSE)</f>
        <v>-20.91</v>
      </c>
      <c r="AQ30" s="242" t="str">
        <f>VLOOKUP($AK30,'Entry List2'!$B:$P,15,FALSE)</f>
        <v>SE China Msi</v>
      </c>
    </row>
    <row r="31" spans="1:43">
      <c r="A31" t="s">
        <v>688</v>
      </c>
      <c r="B31" s="125">
        <v>3</v>
      </c>
      <c r="C31" s="205">
        <v>1</v>
      </c>
      <c r="D31" s="205">
        <v>3</v>
      </c>
      <c r="E31" s="205">
        <v>7</v>
      </c>
      <c r="G31" t="s">
        <v>688</v>
      </c>
      <c r="H31" s="206">
        <v>38.666666666666664</v>
      </c>
      <c r="I31" s="207">
        <v>42</v>
      </c>
      <c r="J31" s="207">
        <v>42.333333333333336</v>
      </c>
      <c r="K31" s="207">
        <v>40.714285714285715</v>
      </c>
      <c r="M31" t="s">
        <v>688</v>
      </c>
      <c r="N31" s="206">
        <v>3</v>
      </c>
      <c r="O31" s="207">
        <v>1</v>
      </c>
      <c r="P31" s="207">
        <v>3</v>
      </c>
      <c r="Q31" s="207">
        <v>7</v>
      </c>
      <c r="S31" t="s">
        <v>688</v>
      </c>
      <c r="T31" s="206">
        <v>26</v>
      </c>
      <c r="U31" s="207">
        <v>56</v>
      </c>
      <c r="V31" s="207">
        <v>73.666666666666671</v>
      </c>
      <c r="W31" s="207">
        <v>60.6</v>
      </c>
      <c r="Y31" t="s">
        <v>688</v>
      </c>
      <c r="Z31" s="125">
        <v>1</v>
      </c>
      <c r="AA31" s="205">
        <v>1</v>
      </c>
      <c r="AB31" s="205">
        <v>3</v>
      </c>
      <c r="AC31" s="205">
        <v>5</v>
      </c>
      <c r="AE31" t="s">
        <v>688</v>
      </c>
      <c r="AF31" s="206"/>
      <c r="AG31" s="207">
        <v>63</v>
      </c>
      <c r="AH31" s="207">
        <v>82.333333333333329</v>
      </c>
      <c r="AI31" s="207">
        <v>77.5</v>
      </c>
      <c r="AK31" t="s">
        <v>688</v>
      </c>
      <c r="AL31" s="125"/>
      <c r="AM31" s="205">
        <v>1</v>
      </c>
      <c r="AN31" s="205">
        <v>3</v>
      </c>
      <c r="AO31" s="205">
        <v>4</v>
      </c>
      <c r="AP31" s="28">
        <f>VLOOKUP($AK31,'Entry List2'!$B:$P,10,FALSE)</f>
        <v>0</v>
      </c>
      <c r="AQ31" s="242" t="str">
        <f>VLOOKUP($AK31,'Entry List2'!$B:$P,15,FALSE)</f>
        <v>S Japan Msi</v>
      </c>
    </row>
    <row r="32" spans="1:43">
      <c r="A32" t="s">
        <v>689</v>
      </c>
      <c r="B32" s="125">
        <v>2</v>
      </c>
      <c r="C32" s="205">
        <v>2</v>
      </c>
      <c r="D32" s="205">
        <v>3</v>
      </c>
      <c r="E32" s="205">
        <v>7</v>
      </c>
      <c r="G32" t="s">
        <v>689</v>
      </c>
      <c r="H32" s="206"/>
      <c r="I32" s="207">
        <v>77.5</v>
      </c>
      <c r="J32" s="207">
        <v>125</v>
      </c>
      <c r="K32" s="207">
        <v>106</v>
      </c>
      <c r="M32" t="s">
        <v>689</v>
      </c>
      <c r="N32" s="206"/>
      <c r="O32" s="207">
        <v>2</v>
      </c>
      <c r="P32" s="207">
        <v>3</v>
      </c>
      <c r="Q32" s="207">
        <v>5</v>
      </c>
      <c r="S32" t="s">
        <v>689</v>
      </c>
      <c r="T32" s="206"/>
      <c r="U32" s="207">
        <v>95</v>
      </c>
      <c r="V32" s="207">
        <v>135</v>
      </c>
      <c r="W32" s="207">
        <v>119</v>
      </c>
      <c r="Y32" t="s">
        <v>689</v>
      </c>
      <c r="Z32" s="125"/>
      <c r="AA32" s="205">
        <v>2</v>
      </c>
      <c r="AB32" s="205">
        <v>3</v>
      </c>
      <c r="AC32" s="205">
        <v>5</v>
      </c>
      <c r="AE32" t="s">
        <v>689</v>
      </c>
      <c r="AF32" s="206"/>
      <c r="AG32" s="207">
        <v>112</v>
      </c>
      <c r="AH32" s="207">
        <v>179</v>
      </c>
      <c r="AI32" s="207">
        <v>162.25</v>
      </c>
      <c r="AK32" t="s">
        <v>689</v>
      </c>
      <c r="AL32" s="125"/>
      <c r="AM32" s="205">
        <v>1</v>
      </c>
      <c r="AN32" s="205">
        <v>3</v>
      </c>
      <c r="AO32" s="205">
        <v>4</v>
      </c>
      <c r="AP32" s="28">
        <f>VLOOKUP($AK32,'Entry List2'!$B:$P,10,FALSE)</f>
        <v>-3.55</v>
      </c>
      <c r="AQ32" s="242" t="str">
        <f>VLOOKUP($AK32,'Entry List2'!$B:$P,15,FALSE)</f>
        <v>SE China Msi</v>
      </c>
    </row>
    <row r="33" spans="1:43">
      <c r="A33" t="s">
        <v>690</v>
      </c>
      <c r="B33" s="125">
        <v>3</v>
      </c>
      <c r="C33" s="205">
        <v>3</v>
      </c>
      <c r="D33" s="205">
        <v>3</v>
      </c>
      <c r="E33" s="205">
        <v>9</v>
      </c>
      <c r="G33" t="s">
        <v>690</v>
      </c>
      <c r="H33" s="206">
        <v>39</v>
      </c>
      <c r="I33" s="207">
        <v>32.666666666666664</v>
      </c>
      <c r="J33" s="207">
        <v>57</v>
      </c>
      <c r="K33" s="207">
        <v>42.888888888888886</v>
      </c>
      <c r="M33" t="s">
        <v>690</v>
      </c>
      <c r="N33" s="206">
        <v>3</v>
      </c>
      <c r="O33" s="207">
        <v>3</v>
      </c>
      <c r="P33" s="207">
        <v>3</v>
      </c>
      <c r="Q33" s="207">
        <v>9</v>
      </c>
      <c r="S33" t="s">
        <v>690</v>
      </c>
      <c r="T33" s="206"/>
      <c r="U33" s="207">
        <v>42</v>
      </c>
      <c r="V33" s="207">
        <v>74.666666666666671</v>
      </c>
      <c r="W33" s="207">
        <v>58.333333333333336</v>
      </c>
      <c r="Y33" t="s">
        <v>690</v>
      </c>
      <c r="Z33" s="125"/>
      <c r="AA33" s="205">
        <v>3</v>
      </c>
      <c r="AB33" s="205">
        <v>3</v>
      </c>
      <c r="AC33" s="205">
        <v>6</v>
      </c>
      <c r="AE33" t="s">
        <v>690</v>
      </c>
      <c r="AF33" s="206"/>
      <c r="AG33" s="207">
        <v>49</v>
      </c>
      <c r="AH33" s="207">
        <v>88.333333333333329</v>
      </c>
      <c r="AI33" s="207">
        <v>72.599999999999994</v>
      </c>
      <c r="AK33" t="s">
        <v>690</v>
      </c>
      <c r="AL33" s="125"/>
      <c r="AM33" s="205">
        <v>2</v>
      </c>
      <c r="AN33" s="205">
        <v>3</v>
      </c>
      <c r="AO33" s="205">
        <v>5</v>
      </c>
      <c r="AP33" s="28">
        <f>VLOOKUP($AK33,'Entry List2'!$B:$P,10,FALSE)</f>
        <v>0</v>
      </c>
      <c r="AQ33" s="242" t="str">
        <f>VLOOKUP($AK33,'Entry List2'!$B:$P,15,FALSE)</f>
        <v>NE China/Korea/Russia 2x Msa</v>
      </c>
    </row>
    <row r="34" spans="1:43">
      <c r="A34" t="s">
        <v>691</v>
      </c>
      <c r="B34" s="125">
        <v>3</v>
      </c>
      <c r="C34" s="205">
        <v>3</v>
      </c>
      <c r="D34" s="205">
        <v>3</v>
      </c>
      <c r="E34" s="205">
        <v>9</v>
      </c>
      <c r="G34" t="s">
        <v>691</v>
      </c>
      <c r="H34" s="206"/>
      <c r="I34" s="207">
        <v>72.333333333333329</v>
      </c>
      <c r="J34" s="207">
        <v>58</v>
      </c>
      <c r="K34" s="207">
        <v>65.166666666666671</v>
      </c>
      <c r="M34" t="s">
        <v>691</v>
      </c>
      <c r="N34" s="206"/>
      <c r="O34" s="207">
        <v>3</v>
      </c>
      <c r="P34" s="207">
        <v>3</v>
      </c>
      <c r="Q34" s="207">
        <v>6</v>
      </c>
      <c r="S34" t="s">
        <v>691</v>
      </c>
      <c r="T34" s="206"/>
      <c r="U34" s="207"/>
      <c r="V34" s="207">
        <v>121</v>
      </c>
      <c r="W34" s="207">
        <v>121</v>
      </c>
      <c r="Y34" t="s">
        <v>691</v>
      </c>
      <c r="Z34" s="125"/>
      <c r="AA34" s="205"/>
      <c r="AB34" s="205">
        <v>3</v>
      </c>
      <c r="AC34" s="205">
        <v>3</v>
      </c>
      <c r="AE34" t="s">
        <v>691</v>
      </c>
      <c r="AF34" s="206"/>
      <c r="AG34" s="207"/>
      <c r="AH34" s="207">
        <v>147.33333333333334</v>
      </c>
      <c r="AI34" s="207">
        <v>147.33333333333334</v>
      </c>
      <c r="AK34" t="s">
        <v>691</v>
      </c>
      <c r="AL34" s="125"/>
      <c r="AM34" s="205"/>
      <c r="AN34" s="205">
        <v>3</v>
      </c>
      <c r="AO34" s="205">
        <v>3</v>
      </c>
      <c r="AP34" s="28">
        <f>VLOOKUP($AK34,'Entry List2'!$B:$P,10,FALSE)</f>
        <v>0</v>
      </c>
      <c r="AQ34" s="242" t="str">
        <f>VLOOKUP($AK34,'Entry List2'!$B:$P,15,FALSE)</f>
        <v>C Japan Msi</v>
      </c>
    </row>
    <row r="35" spans="1:43">
      <c r="A35" t="s">
        <v>692</v>
      </c>
      <c r="B35" s="125">
        <v>3</v>
      </c>
      <c r="C35" s="205">
        <v>3</v>
      </c>
      <c r="D35" s="205">
        <v>3</v>
      </c>
      <c r="E35" s="205">
        <v>9</v>
      </c>
      <c r="G35" t="s">
        <v>692</v>
      </c>
      <c r="H35" s="206"/>
      <c r="I35" s="207"/>
      <c r="J35" s="207">
        <v>179</v>
      </c>
      <c r="K35" s="207">
        <v>179</v>
      </c>
      <c r="M35" t="s">
        <v>692</v>
      </c>
      <c r="N35" s="206"/>
      <c r="O35" s="207"/>
      <c r="P35" s="207">
        <v>3</v>
      </c>
      <c r="Q35" s="207">
        <v>3</v>
      </c>
      <c r="S35" t="s">
        <v>692</v>
      </c>
      <c r="T35" s="206"/>
      <c r="U35" s="207"/>
      <c r="V35" s="207">
        <v>194</v>
      </c>
      <c r="W35" s="207">
        <v>194</v>
      </c>
      <c r="Y35" t="s">
        <v>692</v>
      </c>
      <c r="Z35" s="125"/>
      <c r="AA35" s="205"/>
      <c r="AB35" s="205">
        <v>3</v>
      </c>
      <c r="AC35" s="205">
        <v>3</v>
      </c>
      <c r="AE35" t="s">
        <v>692</v>
      </c>
      <c r="AF35" s="206"/>
      <c r="AG35" s="207"/>
      <c r="AH35" s="207">
        <v>240</v>
      </c>
      <c r="AI35" s="207">
        <v>240</v>
      </c>
      <c r="AK35" t="s">
        <v>692</v>
      </c>
      <c r="AL35" s="125"/>
      <c r="AM35" s="205"/>
      <c r="AN35" s="205">
        <v>3</v>
      </c>
      <c r="AO35" s="205">
        <v>3</v>
      </c>
      <c r="AP35" s="28">
        <f>VLOOKUP($AK35,'Entry List2'!$B:$P,10,FALSE)</f>
        <v>0</v>
      </c>
      <c r="AQ35" s="242" t="str">
        <f>VLOOKUP($AK35,'Entry List2'!$B:$P,15,FALSE)</f>
        <v>S Japan Msi</v>
      </c>
    </row>
    <row r="36" spans="1:43">
      <c r="A36" t="s">
        <v>693</v>
      </c>
      <c r="B36" s="125">
        <v>3</v>
      </c>
      <c r="C36" s="205">
        <v>3</v>
      </c>
      <c r="D36" s="205">
        <v>3</v>
      </c>
      <c r="E36" s="205">
        <v>9</v>
      </c>
      <c r="G36" t="s">
        <v>693</v>
      </c>
      <c r="H36" s="206">
        <v>39</v>
      </c>
      <c r="I36" s="207">
        <v>44.333333333333336</v>
      </c>
      <c r="J36" s="207">
        <v>131.66666666666666</v>
      </c>
      <c r="K36" s="207">
        <v>81</v>
      </c>
      <c r="M36" t="s">
        <v>693</v>
      </c>
      <c r="N36" s="206">
        <v>1</v>
      </c>
      <c r="O36" s="207">
        <v>3</v>
      </c>
      <c r="P36" s="207">
        <v>3</v>
      </c>
      <c r="Q36" s="207">
        <v>7</v>
      </c>
      <c r="S36" t="s">
        <v>693</v>
      </c>
      <c r="T36" s="206">
        <v>44</v>
      </c>
      <c r="U36" s="207">
        <v>60.666666666666664</v>
      </c>
      <c r="V36" s="207">
        <v>167.33333333333334</v>
      </c>
      <c r="W36" s="207">
        <v>104</v>
      </c>
      <c r="Y36" t="s">
        <v>693</v>
      </c>
      <c r="Z36" s="125">
        <v>1</v>
      </c>
      <c r="AA36" s="205">
        <v>3</v>
      </c>
      <c r="AB36" s="205">
        <v>3</v>
      </c>
      <c r="AC36" s="205">
        <v>7</v>
      </c>
      <c r="AE36" t="s">
        <v>693</v>
      </c>
      <c r="AF36" s="206"/>
      <c r="AG36" s="207">
        <v>85</v>
      </c>
      <c r="AH36" s="207">
        <v>215</v>
      </c>
      <c r="AI36" s="207">
        <v>150</v>
      </c>
      <c r="AK36" t="s">
        <v>693</v>
      </c>
      <c r="AL36" s="125"/>
      <c r="AM36" s="205">
        <v>3</v>
      </c>
      <c r="AN36" s="205">
        <v>3</v>
      </c>
      <c r="AO36" s="205">
        <v>6</v>
      </c>
      <c r="AP36" s="28">
        <f>VLOOKUP($AK36,'Entry List2'!$B:$P,10,FALSE)</f>
        <v>31.83</v>
      </c>
      <c r="AQ36" s="242" t="str">
        <f>VLOOKUP($AK36,'Entry List2'!$B:$P,15,FALSE)</f>
        <v>S Japan Msi</v>
      </c>
    </row>
    <row r="37" spans="1:43">
      <c r="A37" t="s">
        <v>694</v>
      </c>
      <c r="B37" s="125">
        <v>3</v>
      </c>
      <c r="C37" s="205">
        <v>3</v>
      </c>
      <c r="D37" s="205">
        <v>3</v>
      </c>
      <c r="E37" s="205">
        <v>9</v>
      </c>
      <c r="G37" t="s">
        <v>694</v>
      </c>
      <c r="H37" s="206"/>
      <c r="I37" s="207"/>
      <c r="J37" s="207">
        <v>56</v>
      </c>
      <c r="K37" s="207">
        <v>56</v>
      </c>
      <c r="M37" t="s">
        <v>694</v>
      </c>
      <c r="N37" s="206"/>
      <c r="O37" s="207"/>
      <c r="P37" s="207">
        <v>3</v>
      </c>
      <c r="Q37" s="207">
        <v>3</v>
      </c>
      <c r="S37" t="s">
        <v>694</v>
      </c>
      <c r="T37" s="206"/>
      <c r="U37" s="207"/>
      <c r="V37" s="207">
        <v>96.333333333333329</v>
      </c>
      <c r="W37" s="207">
        <v>96.333333333333329</v>
      </c>
      <c r="Y37" t="s">
        <v>694</v>
      </c>
      <c r="Z37" s="125"/>
      <c r="AA37" s="205"/>
      <c r="AB37" s="205">
        <v>3</v>
      </c>
      <c r="AC37" s="205">
        <v>3</v>
      </c>
      <c r="AE37" t="s">
        <v>694</v>
      </c>
      <c r="AF37" s="206"/>
      <c r="AG37" s="207"/>
      <c r="AH37" s="207">
        <v>111.66666666666667</v>
      </c>
      <c r="AI37" s="207">
        <v>111.66666666666667</v>
      </c>
      <c r="AK37" t="s">
        <v>694</v>
      </c>
      <c r="AL37" s="125"/>
      <c r="AM37" s="205"/>
      <c r="AN37" s="205">
        <v>3</v>
      </c>
      <c r="AO37" s="205">
        <v>3</v>
      </c>
      <c r="AP37" s="28">
        <f>VLOOKUP($AK37,'Entry List2'!$B:$P,10,FALSE)</f>
        <v>36</v>
      </c>
      <c r="AQ37" s="242" t="str">
        <f>VLOOKUP($AK37,'Entry List2'!$B:$P,15,FALSE)</f>
        <v>C Japan Msi</v>
      </c>
    </row>
    <row r="38" spans="1:43">
      <c r="A38" t="s">
        <v>695</v>
      </c>
      <c r="B38" s="125">
        <v>3</v>
      </c>
      <c r="C38" s="205">
        <v>3</v>
      </c>
      <c r="D38" s="205">
        <v>3</v>
      </c>
      <c r="E38" s="205">
        <v>9</v>
      </c>
      <c r="G38" t="s">
        <v>695</v>
      </c>
      <c r="H38" s="206"/>
      <c r="I38" s="207"/>
      <c r="J38" s="207">
        <v>44</v>
      </c>
      <c r="K38" s="207">
        <v>44</v>
      </c>
      <c r="M38" t="s">
        <v>695</v>
      </c>
      <c r="N38" s="206"/>
      <c r="O38" s="207"/>
      <c r="P38" s="207">
        <v>3</v>
      </c>
      <c r="Q38" s="207">
        <v>3</v>
      </c>
      <c r="S38" t="s">
        <v>695</v>
      </c>
      <c r="T38" s="206"/>
      <c r="U38" s="207"/>
      <c r="V38" s="207">
        <v>66.333333333333329</v>
      </c>
      <c r="W38" s="207">
        <v>66.333333333333329</v>
      </c>
      <c r="Y38" t="s">
        <v>695</v>
      </c>
      <c r="Z38" s="125"/>
      <c r="AA38" s="205"/>
      <c r="AB38" s="205">
        <v>3</v>
      </c>
      <c r="AC38" s="205">
        <v>3</v>
      </c>
      <c r="AE38" t="s">
        <v>695</v>
      </c>
      <c r="AF38" s="206"/>
      <c r="AG38" s="207"/>
      <c r="AH38" s="207"/>
      <c r="AI38" s="207"/>
      <c r="AK38" t="s">
        <v>695</v>
      </c>
      <c r="AL38" s="125"/>
      <c r="AM38" s="205"/>
      <c r="AN38" s="205"/>
      <c r="AO38" s="205"/>
      <c r="AP38" s="28">
        <f>VLOOKUP($AK38,'Entry List2'!$B:$P,10,FALSE)</f>
        <v>44.916666666666664</v>
      </c>
      <c r="AQ38" s="242" t="str">
        <f>VLOOKUP($AK38,'Entry List2'!$B:$P,15,FALSE)</f>
        <v>N Japan Msi</v>
      </c>
    </row>
    <row r="39" spans="1:43">
      <c r="A39" t="s">
        <v>681</v>
      </c>
      <c r="B39" s="125">
        <v>3</v>
      </c>
      <c r="C39" s="205">
        <v>2</v>
      </c>
      <c r="D39" s="205">
        <v>3</v>
      </c>
      <c r="E39" s="205">
        <v>8</v>
      </c>
      <c r="G39" t="s">
        <v>681</v>
      </c>
      <c r="H39" s="206"/>
      <c r="I39" s="207"/>
      <c r="J39" s="207">
        <v>272.66666666666669</v>
      </c>
      <c r="K39" s="207">
        <v>272.66666666666669</v>
      </c>
      <c r="M39" t="s">
        <v>681</v>
      </c>
      <c r="N39" s="206"/>
      <c r="O39" s="207"/>
      <c r="P39" s="207">
        <v>3</v>
      </c>
      <c r="Q39" s="207">
        <v>3</v>
      </c>
      <c r="S39" t="s">
        <v>681</v>
      </c>
      <c r="T39" s="206"/>
      <c r="U39" s="207"/>
      <c r="V39" s="207">
        <v>274</v>
      </c>
      <c r="W39" s="207">
        <v>274</v>
      </c>
      <c r="Y39" t="s">
        <v>681</v>
      </c>
      <c r="Z39" s="125"/>
      <c r="AA39" s="205"/>
      <c r="AB39" s="205">
        <v>2</v>
      </c>
      <c r="AC39" s="205">
        <v>2</v>
      </c>
      <c r="AE39" t="s">
        <v>681</v>
      </c>
      <c r="AF39" s="206"/>
      <c r="AG39" s="207"/>
      <c r="AH39" s="207">
        <v>294</v>
      </c>
      <c r="AI39" s="207">
        <v>294</v>
      </c>
      <c r="AK39" t="s">
        <v>681</v>
      </c>
      <c r="AL39" s="125"/>
      <c r="AM39" s="205"/>
      <c r="AN39" s="205">
        <v>2</v>
      </c>
      <c r="AO39" s="205">
        <v>2</v>
      </c>
      <c r="AP39" s="28">
        <f>VLOOKUP($AK39,'Entry List2'!$B:$P,10,FALSE)</f>
        <v>26.44585</v>
      </c>
      <c r="AQ39" s="242" t="str">
        <f>VLOOKUP($AK39,'Entry List2'!$B:$P,15,FALSE)</f>
        <v>SE China Msi</v>
      </c>
    </row>
    <row r="40" spans="1:43">
      <c r="A40" t="s">
        <v>684</v>
      </c>
      <c r="B40" s="125"/>
      <c r="C40" s="205">
        <v>2</v>
      </c>
      <c r="D40" s="205">
        <v>3</v>
      </c>
      <c r="E40" s="205">
        <v>5</v>
      </c>
      <c r="G40" t="s">
        <v>684</v>
      </c>
      <c r="H40" s="206"/>
      <c r="I40" s="207">
        <v>58</v>
      </c>
      <c r="J40" s="207">
        <v>65.666666666666671</v>
      </c>
      <c r="K40" s="207">
        <v>62.6</v>
      </c>
      <c r="M40" t="s">
        <v>684</v>
      </c>
      <c r="N40" s="206"/>
      <c r="O40" s="207">
        <v>2</v>
      </c>
      <c r="P40" s="207">
        <v>3</v>
      </c>
      <c r="Q40" s="207">
        <v>5</v>
      </c>
      <c r="S40" t="s">
        <v>684</v>
      </c>
      <c r="T40" s="206"/>
      <c r="U40" s="207">
        <v>70.5</v>
      </c>
      <c r="V40" s="207">
        <v>72.666666666666671</v>
      </c>
      <c r="W40" s="207">
        <v>71.8</v>
      </c>
      <c r="Y40" t="s">
        <v>684</v>
      </c>
      <c r="Z40" s="125"/>
      <c r="AA40" s="205">
        <v>2</v>
      </c>
      <c r="AB40" s="205">
        <v>3</v>
      </c>
      <c r="AC40" s="205">
        <v>5</v>
      </c>
      <c r="AE40" t="s">
        <v>684</v>
      </c>
      <c r="AF40" s="206"/>
      <c r="AG40" s="207">
        <v>73.5</v>
      </c>
      <c r="AH40" s="207">
        <v>76</v>
      </c>
      <c r="AI40" s="207">
        <v>75</v>
      </c>
      <c r="AK40" t="s">
        <v>684</v>
      </c>
      <c r="AL40" s="125"/>
      <c r="AM40" s="205">
        <v>2</v>
      </c>
      <c r="AN40" s="205">
        <v>3</v>
      </c>
      <c r="AO40" s="205">
        <v>5</v>
      </c>
      <c r="AP40" s="28">
        <f>VLOOKUP($AK40,'Entry List2'!$B:$P,10,FALSE)</f>
        <v>0</v>
      </c>
      <c r="AQ40" s="242">
        <f>VLOOKUP($AK40,'Entry List2'!$B:$P,15,FALSE)</f>
        <v>0</v>
      </c>
    </row>
    <row r="41" spans="1:43">
      <c r="A41" t="s">
        <v>682</v>
      </c>
      <c r="B41" s="125">
        <v>2</v>
      </c>
      <c r="C41" s="205">
        <v>3</v>
      </c>
      <c r="D41" s="205">
        <v>1</v>
      </c>
      <c r="E41" s="205">
        <v>6</v>
      </c>
      <c r="G41" t="s">
        <v>682</v>
      </c>
      <c r="H41" s="206">
        <v>39</v>
      </c>
      <c r="I41" s="207"/>
      <c r="J41" s="207">
        <v>72</v>
      </c>
      <c r="K41" s="207">
        <v>50</v>
      </c>
      <c r="M41" t="s">
        <v>682</v>
      </c>
      <c r="N41" s="206">
        <v>2</v>
      </c>
      <c r="O41" s="207"/>
      <c r="P41" s="207">
        <v>1</v>
      </c>
      <c r="Q41" s="207">
        <v>3</v>
      </c>
      <c r="S41" t="s">
        <v>682</v>
      </c>
      <c r="T41" s="206"/>
      <c r="U41" s="207"/>
      <c r="V41" s="207">
        <v>105</v>
      </c>
      <c r="W41" s="207">
        <v>105</v>
      </c>
      <c r="Y41" t="s">
        <v>682</v>
      </c>
      <c r="Z41" s="125"/>
      <c r="AA41" s="205"/>
      <c r="AB41" s="205">
        <v>1</v>
      </c>
      <c r="AC41" s="205">
        <v>1</v>
      </c>
      <c r="AE41" t="s">
        <v>682</v>
      </c>
      <c r="AF41" s="206"/>
      <c r="AG41" s="207"/>
      <c r="AH41" s="207">
        <v>144</v>
      </c>
      <c r="AI41" s="207">
        <v>144</v>
      </c>
      <c r="AK41" t="s">
        <v>682</v>
      </c>
      <c r="AL41" s="125"/>
      <c r="AM41" s="205"/>
      <c r="AN41" s="205">
        <v>1</v>
      </c>
      <c r="AO41" s="205">
        <v>1</v>
      </c>
      <c r="AP41" s="28">
        <f>VLOOKUP($AK41,'Entry List2'!$B:$P,10,FALSE)</f>
        <v>40.216009999999997</v>
      </c>
      <c r="AQ41" s="242" t="str">
        <f>VLOOKUP($AK41,'Entry List2'!$B:$P,15,FALSE)</f>
        <v>N Japan Msi</v>
      </c>
    </row>
    <row r="42" spans="1:43">
      <c r="A42" t="s">
        <v>683</v>
      </c>
      <c r="B42" s="125">
        <v>3</v>
      </c>
      <c r="C42" s="205">
        <v>1</v>
      </c>
      <c r="D42" s="205">
        <v>3</v>
      </c>
      <c r="E42" s="205">
        <v>7</v>
      </c>
      <c r="G42" t="s">
        <v>683</v>
      </c>
      <c r="H42" s="206"/>
      <c r="I42" s="207"/>
      <c r="J42" s="207">
        <v>336</v>
      </c>
      <c r="K42" s="207">
        <v>336</v>
      </c>
      <c r="M42" t="s">
        <v>683</v>
      </c>
      <c r="N42" s="206"/>
      <c r="O42" s="207"/>
      <c r="P42" s="207">
        <v>3</v>
      </c>
      <c r="Q42" s="207">
        <v>3</v>
      </c>
      <c r="S42" t="s">
        <v>683</v>
      </c>
      <c r="T42" s="206"/>
      <c r="U42" s="207"/>
      <c r="V42" s="207">
        <v>360</v>
      </c>
      <c r="W42" s="207">
        <v>360</v>
      </c>
      <c r="Y42" t="s">
        <v>683</v>
      </c>
      <c r="Z42" s="125"/>
      <c r="AA42" s="205"/>
      <c r="AB42" s="205">
        <v>1</v>
      </c>
      <c r="AC42" s="205">
        <v>1</v>
      </c>
      <c r="AE42" t="s">
        <v>683</v>
      </c>
      <c r="AF42" s="206"/>
      <c r="AG42" s="207"/>
      <c r="AH42" s="207"/>
      <c r="AI42" s="207"/>
      <c r="AK42" t="s">
        <v>683</v>
      </c>
      <c r="AL42" s="125"/>
      <c r="AM42" s="205"/>
      <c r="AN42" s="205"/>
      <c r="AO42" s="205"/>
      <c r="AP42" s="28">
        <f>VLOOKUP($AK42,'Entry List2'!$B:$P,10,FALSE)</f>
        <v>26.340312000000001</v>
      </c>
      <c r="AQ42" s="242" t="str">
        <f>VLOOKUP($AK42,'Entry List2'!$B:$P,15,FALSE)</f>
        <v>SE China Msi</v>
      </c>
    </row>
    <row r="43" spans="1:43">
      <c r="A43" t="s">
        <v>706</v>
      </c>
      <c r="B43" s="125">
        <v>3</v>
      </c>
      <c r="C43" s="205">
        <v>3</v>
      </c>
      <c r="D43" s="205">
        <v>3</v>
      </c>
      <c r="E43" s="205">
        <v>9</v>
      </c>
      <c r="G43" t="s">
        <v>706</v>
      </c>
      <c r="H43" s="206"/>
      <c r="I43" s="207"/>
      <c r="J43" s="207">
        <v>169.66666666666666</v>
      </c>
      <c r="K43" s="207">
        <v>169.66666666666666</v>
      </c>
      <c r="M43" t="s">
        <v>706</v>
      </c>
      <c r="N43" s="206"/>
      <c r="O43" s="207"/>
      <c r="P43" s="207">
        <v>3</v>
      </c>
      <c r="Q43" s="207">
        <v>3</v>
      </c>
      <c r="S43" t="s">
        <v>706</v>
      </c>
      <c r="T43" s="206"/>
      <c r="U43" s="207"/>
      <c r="V43" s="207">
        <v>211.66666666666666</v>
      </c>
      <c r="W43" s="207">
        <v>211.66666666666666</v>
      </c>
      <c r="Y43" t="s">
        <v>706</v>
      </c>
      <c r="Z43" s="125"/>
      <c r="AA43" s="205"/>
      <c r="AB43" s="205">
        <v>3</v>
      </c>
      <c r="AC43" s="205">
        <v>3</v>
      </c>
      <c r="AE43" t="s">
        <v>706</v>
      </c>
      <c r="AF43" s="206"/>
      <c r="AG43" s="207"/>
      <c r="AH43" s="207">
        <v>228</v>
      </c>
      <c r="AI43" s="207">
        <v>228</v>
      </c>
      <c r="AK43" t="s">
        <v>706</v>
      </c>
      <c r="AL43" s="125"/>
      <c r="AM43" s="205"/>
      <c r="AN43" s="205">
        <v>3</v>
      </c>
      <c r="AO43" s="205">
        <v>3</v>
      </c>
      <c r="AP43" s="28">
        <f>VLOOKUP($AK43,'Entry List2'!$B:$P,10,FALSE)</f>
        <v>30.874383333333334</v>
      </c>
      <c r="AQ43" s="242">
        <f>VLOOKUP($AK43,'Entry List2'!$B:$P,15,FALSE)</f>
        <v>0</v>
      </c>
    </row>
    <row r="44" spans="1:43">
      <c r="A44" t="s">
        <v>463</v>
      </c>
      <c r="B44" s="125">
        <v>112</v>
      </c>
      <c r="C44" s="205">
        <v>107</v>
      </c>
      <c r="D44" s="205">
        <v>119</v>
      </c>
      <c r="E44" s="205">
        <v>338</v>
      </c>
      <c r="G44" t="s">
        <v>463</v>
      </c>
      <c r="H44" s="206">
        <v>52.784313725490193</v>
      </c>
      <c r="I44" s="207">
        <v>63.983333333333334</v>
      </c>
      <c r="J44" s="207">
        <v>110.96363636363637</v>
      </c>
      <c r="K44" s="207">
        <v>84.782805429864254</v>
      </c>
      <c r="M44" t="s">
        <v>463</v>
      </c>
      <c r="N44" s="206">
        <v>51</v>
      </c>
      <c r="O44" s="207">
        <v>60</v>
      </c>
      <c r="P44" s="207">
        <v>110</v>
      </c>
      <c r="Q44" s="207">
        <v>221</v>
      </c>
      <c r="R44" t="s">
        <v>696</v>
      </c>
      <c r="S44" t="s">
        <v>463</v>
      </c>
      <c r="T44" s="206">
        <v>67.41379310344827</v>
      </c>
      <c r="U44" s="207">
        <v>85.44</v>
      </c>
      <c r="V44" s="207">
        <v>136.24761904761905</v>
      </c>
      <c r="W44" s="207">
        <v>111.59239130434783</v>
      </c>
      <c r="Y44" t="s">
        <v>463</v>
      </c>
      <c r="Z44" s="125">
        <v>29</v>
      </c>
      <c r="AA44" s="205">
        <v>50</v>
      </c>
      <c r="AB44" s="205">
        <v>105</v>
      </c>
      <c r="AC44" s="205">
        <v>184</v>
      </c>
      <c r="AE44" t="s">
        <v>463</v>
      </c>
      <c r="AF44" s="206">
        <v>84</v>
      </c>
      <c r="AG44" s="207">
        <v>106.79069767441861</v>
      </c>
      <c r="AH44" s="207">
        <v>154.20987654320987</v>
      </c>
      <c r="AI44" s="207">
        <v>134.89312977099237</v>
      </c>
      <c r="AK44" t="s">
        <v>463</v>
      </c>
      <c r="AL44" s="125">
        <v>7</v>
      </c>
      <c r="AM44" s="205">
        <v>43</v>
      </c>
      <c r="AN44" s="205">
        <v>81</v>
      </c>
      <c r="AO44" s="205">
        <v>131</v>
      </c>
    </row>
    <row r="45" spans="1:43">
      <c r="C45"/>
      <c r="D45"/>
      <c r="E45"/>
      <c r="I45"/>
      <c r="J45"/>
      <c r="K45"/>
      <c r="O45"/>
      <c r="P45"/>
      <c r="Q45"/>
      <c r="U45"/>
      <c r="V45"/>
      <c r="W45"/>
      <c r="AA45"/>
      <c r="AB45"/>
      <c r="AC45"/>
      <c r="AG45"/>
      <c r="AH45"/>
      <c r="AI45"/>
      <c r="AM45"/>
      <c r="AN45"/>
      <c r="AO45"/>
    </row>
    <row r="46" spans="1:43">
      <c r="C46"/>
      <c r="D46"/>
      <c r="E46"/>
      <c r="I46"/>
      <c r="J46"/>
      <c r="K46"/>
      <c r="O46"/>
      <c r="P46"/>
      <c r="Q46"/>
      <c r="U46"/>
      <c r="V46"/>
      <c r="W46"/>
      <c r="AA46"/>
      <c r="AB46"/>
      <c r="AC46"/>
      <c r="AG46"/>
      <c r="AH46"/>
      <c r="AI46"/>
      <c r="AM46"/>
      <c r="AN46"/>
      <c r="AO46"/>
    </row>
    <row r="47" spans="1:43">
      <c r="C47"/>
      <c r="D47"/>
      <c r="E47"/>
      <c r="I47"/>
      <c r="J47"/>
      <c r="K47"/>
      <c r="O47"/>
      <c r="P47"/>
      <c r="Q47"/>
      <c r="U47"/>
      <c r="V47"/>
      <c r="W47"/>
      <c r="AA47"/>
      <c r="AB47"/>
      <c r="AC47"/>
      <c r="AG47"/>
      <c r="AH47"/>
      <c r="AI47"/>
      <c r="AM47"/>
      <c r="AN47"/>
      <c r="AO4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102"/>
  <sheetViews>
    <sheetView zoomScale="70" zoomScaleNormal="70" zoomScaleSheetLayoutView="50" workbookViewId="0">
      <pane xSplit="3" ySplit="1" topLeftCell="R2" activePane="bottomRight" state="frozenSplit"/>
      <selection pane="topRight" activeCell="B1" sqref="B1"/>
      <selection pane="bottomLeft" activeCell="A2" sqref="A2"/>
      <selection pane="bottomRight" activeCell="A15" sqref="A15:XFD15"/>
    </sheetView>
  </sheetViews>
  <sheetFormatPr baseColWidth="10" defaultColWidth="8.83203125" defaultRowHeight="16"/>
  <cols>
    <col min="1" max="1" width="39.5" customWidth="1"/>
    <col min="2" max="2" width="35.33203125" style="4" customWidth="1"/>
    <col min="3" max="4" width="17.33203125" style="18" customWidth="1"/>
    <col min="5" max="6" width="15.6640625" style="19" customWidth="1"/>
    <col min="7" max="7" width="7.5" style="20" customWidth="1"/>
    <col min="8" max="8" width="7.33203125" style="20" customWidth="1"/>
    <col min="9" max="9" width="15.6640625" style="20" customWidth="1"/>
    <col min="10" max="10" width="15.33203125" style="20" customWidth="1"/>
    <col min="11" max="11" width="9.5" style="20" customWidth="1"/>
    <col min="12" max="12" width="9.5" style="21" customWidth="1"/>
    <col min="13" max="13" width="9.5" style="22" customWidth="1"/>
    <col min="14" max="14" width="8" style="20" customWidth="1"/>
    <col min="15" max="15" width="10.5" customWidth="1"/>
    <col min="16" max="16" width="9.5" customWidth="1"/>
    <col min="17" max="17" width="19" customWidth="1"/>
    <col min="18" max="19" width="9" style="23" customWidth="1"/>
    <col min="20" max="21" width="9" style="20" customWidth="1"/>
    <col min="22" max="22" width="9" style="76" customWidth="1"/>
    <col min="23" max="24" width="9" style="20" customWidth="1"/>
    <col min="25" max="25" width="14.6640625" style="24" customWidth="1"/>
    <col min="26" max="27" width="15" style="25" customWidth="1"/>
    <col min="28" max="28" width="7.5" style="26" customWidth="1"/>
    <col min="29" max="29" width="46.5" style="22" customWidth="1"/>
    <col min="30" max="30" width="29.83203125" style="22" customWidth="1"/>
    <col min="31" max="31" width="8.83203125" style="27"/>
    <col min="32" max="32" width="8.83203125" style="28"/>
    <col min="33" max="33" width="7.5" customWidth="1"/>
    <col min="34" max="34" width="11" style="29" customWidth="1"/>
    <col min="35" max="35" width="17.1640625" style="29" customWidth="1"/>
    <col min="36" max="36" width="11.6640625" customWidth="1"/>
    <col min="37" max="37" width="11" style="30" customWidth="1"/>
    <col min="38" max="38" width="13.5" style="32" customWidth="1"/>
    <col min="39" max="39" width="10.5" style="48" customWidth="1"/>
    <col min="40" max="40" width="23.33203125" style="32" customWidth="1"/>
    <col min="41" max="41" width="44.6640625" customWidth="1"/>
  </cols>
  <sheetData>
    <row r="1" spans="1:41" s="6" customFormat="1" ht="57" customHeight="1">
      <c r="A1" s="6" t="s">
        <v>447</v>
      </c>
      <c r="B1" s="6" t="s">
        <v>142</v>
      </c>
      <c r="C1" s="6" t="s">
        <v>143</v>
      </c>
      <c r="D1" s="6" t="s">
        <v>448</v>
      </c>
      <c r="E1" s="7" t="s">
        <v>144</v>
      </c>
      <c r="F1" s="7" t="s">
        <v>145</v>
      </c>
      <c r="G1" s="7" t="s">
        <v>146</v>
      </c>
      <c r="H1" s="7" t="s">
        <v>147</v>
      </c>
      <c r="I1" s="8" t="s">
        <v>148</v>
      </c>
      <c r="J1" s="7" t="s">
        <v>149</v>
      </c>
      <c r="K1" s="7" t="s">
        <v>150</v>
      </c>
      <c r="L1" s="9" t="s">
        <v>151</v>
      </c>
      <c r="M1" s="10" t="s">
        <v>152</v>
      </c>
      <c r="N1" s="7" t="s">
        <v>153</v>
      </c>
      <c r="O1" s="11" t="s">
        <v>154</v>
      </c>
      <c r="P1" s="11" t="s">
        <v>155</v>
      </c>
      <c r="Q1" s="11" t="s">
        <v>156</v>
      </c>
      <c r="R1" s="12" t="s">
        <v>157</v>
      </c>
      <c r="S1" s="12" t="s">
        <v>158</v>
      </c>
      <c r="T1" s="7" t="s">
        <v>159</v>
      </c>
      <c r="U1" s="7" t="s">
        <v>160</v>
      </c>
      <c r="V1" s="75" t="s">
        <v>306</v>
      </c>
      <c r="W1" s="7" t="s">
        <v>161</v>
      </c>
      <c r="X1" s="7" t="s">
        <v>162</v>
      </c>
      <c r="Y1" s="13" t="s">
        <v>163</v>
      </c>
      <c r="Z1" s="14" t="s">
        <v>164</v>
      </c>
      <c r="AA1" s="14" t="s">
        <v>165</v>
      </c>
      <c r="AB1" s="15" t="s">
        <v>166</v>
      </c>
      <c r="AC1" s="10" t="s">
        <v>167</v>
      </c>
      <c r="AD1" s="10" t="s">
        <v>168</v>
      </c>
      <c r="AE1" s="16" t="s">
        <v>169</v>
      </c>
      <c r="AF1" s="10" t="s">
        <v>170</v>
      </c>
      <c r="AG1" s="14" t="s">
        <v>171</v>
      </c>
      <c r="AH1" s="14" t="s">
        <v>172</v>
      </c>
      <c r="AI1" s="14" t="s">
        <v>173</v>
      </c>
      <c r="AJ1" s="14" t="s">
        <v>174</v>
      </c>
      <c r="AK1" s="9" t="s">
        <v>175</v>
      </c>
      <c r="AL1" s="17" t="s">
        <v>176</v>
      </c>
      <c r="AM1" s="17" t="s">
        <v>177</v>
      </c>
      <c r="AN1" s="17" t="s">
        <v>178</v>
      </c>
      <c r="AO1" s="6" t="s">
        <v>179</v>
      </c>
    </row>
    <row r="2" spans="1:41" s="33" customFormat="1">
      <c r="A2" t="s">
        <v>308</v>
      </c>
      <c r="B2" s="4" t="s">
        <v>180</v>
      </c>
      <c r="C2" s="18" t="s">
        <v>181</v>
      </c>
      <c r="D2" t="s">
        <v>449</v>
      </c>
      <c r="E2" s="19" t="s">
        <v>182</v>
      </c>
      <c r="F2" s="19"/>
      <c r="G2" s="20"/>
      <c r="H2" s="20">
        <v>1</v>
      </c>
      <c r="I2" s="20"/>
      <c r="J2" s="20"/>
      <c r="K2" s="20"/>
      <c r="L2" s="21">
        <v>40546</v>
      </c>
      <c r="M2" s="22"/>
      <c r="N2" s="20" t="s">
        <v>183</v>
      </c>
      <c r="O2" t="s">
        <v>184</v>
      </c>
      <c r="P2" t="s">
        <v>185</v>
      </c>
      <c r="Q2"/>
      <c r="R2" s="23"/>
      <c r="S2" s="23"/>
      <c r="T2" s="20">
        <v>1</v>
      </c>
      <c r="U2" s="20"/>
      <c r="V2" s="76"/>
      <c r="W2" s="20">
        <v>2</v>
      </c>
      <c r="X2" s="20"/>
      <c r="Y2" s="24">
        <v>1</v>
      </c>
      <c r="Z2" s="25">
        <v>26.340312000000001</v>
      </c>
      <c r="AA2" s="25">
        <v>127.854968</v>
      </c>
      <c r="AB2" s="26"/>
      <c r="AC2" s="22"/>
      <c r="AD2" s="22"/>
      <c r="AE2" s="27"/>
      <c r="AF2" s="28"/>
      <c r="AG2"/>
      <c r="AH2" s="29"/>
      <c r="AI2" s="29"/>
      <c r="AJ2"/>
      <c r="AK2" s="30">
        <v>40535</v>
      </c>
      <c r="AL2" s="31" t="s">
        <v>186</v>
      </c>
      <c r="AM2" s="31" t="s">
        <v>187</v>
      </c>
      <c r="AN2" s="32"/>
      <c r="AO2"/>
    </row>
    <row r="3" spans="1:41" s="33" customFormat="1">
      <c r="A3" t="s">
        <v>188</v>
      </c>
      <c r="B3" s="4" t="s">
        <v>180</v>
      </c>
      <c r="C3" s="18" t="s">
        <v>181</v>
      </c>
      <c r="D3" t="s">
        <v>449</v>
      </c>
      <c r="E3" s="19" t="s">
        <v>182</v>
      </c>
      <c r="F3" s="19"/>
      <c r="G3" s="20"/>
      <c r="H3" s="20">
        <v>1</v>
      </c>
      <c r="I3" s="20"/>
      <c r="J3" s="20"/>
      <c r="K3" s="20"/>
      <c r="L3" s="21">
        <v>40546</v>
      </c>
      <c r="M3" s="22"/>
      <c r="N3" s="20" t="s">
        <v>183</v>
      </c>
      <c r="O3" t="s">
        <v>184</v>
      </c>
      <c r="P3" t="s">
        <v>185</v>
      </c>
      <c r="Q3"/>
      <c r="R3" s="23">
        <v>1</v>
      </c>
      <c r="S3" s="23"/>
      <c r="T3" s="20"/>
      <c r="U3" s="20"/>
      <c r="V3" s="76">
        <v>4</v>
      </c>
      <c r="W3" s="20">
        <v>2</v>
      </c>
      <c r="X3" s="20">
        <v>1</v>
      </c>
      <c r="Y3" s="24">
        <v>1</v>
      </c>
      <c r="Z3" s="25">
        <v>26.340312000000001</v>
      </c>
      <c r="AA3" s="25">
        <v>127.854968</v>
      </c>
      <c r="AB3" s="26"/>
      <c r="AC3" s="22"/>
      <c r="AD3" s="22"/>
      <c r="AE3" s="27"/>
      <c r="AF3" s="28"/>
      <c r="AG3"/>
      <c r="AH3" s="29"/>
      <c r="AI3" s="29"/>
      <c r="AJ3"/>
      <c r="AK3" s="30">
        <v>40535</v>
      </c>
      <c r="AL3" s="31" t="s">
        <v>186</v>
      </c>
      <c r="AM3" s="31" t="s">
        <v>187</v>
      </c>
      <c r="AN3" s="32"/>
      <c r="AO3"/>
    </row>
    <row r="4" spans="1:41" s="33" customFormat="1">
      <c r="A4" t="s">
        <v>189</v>
      </c>
      <c r="B4" s="4" t="s">
        <v>303</v>
      </c>
      <c r="C4" s="18" t="s">
        <v>181</v>
      </c>
      <c r="D4" t="s">
        <v>450</v>
      </c>
      <c r="E4" s="19" t="s">
        <v>190</v>
      </c>
      <c r="F4" s="19"/>
      <c r="G4" s="20"/>
      <c r="H4" s="20">
        <v>1</v>
      </c>
      <c r="I4" s="20"/>
      <c r="J4" s="20"/>
      <c r="K4" s="20"/>
      <c r="L4" s="21">
        <v>40546</v>
      </c>
      <c r="M4" s="22"/>
      <c r="N4" s="20" t="s">
        <v>183</v>
      </c>
      <c r="O4" t="s">
        <v>184</v>
      </c>
      <c r="P4" t="s">
        <v>191</v>
      </c>
      <c r="Q4"/>
      <c r="R4" s="23" t="s">
        <v>192</v>
      </c>
      <c r="S4" s="23"/>
      <c r="T4" s="20"/>
      <c r="U4" s="20"/>
      <c r="V4" s="76">
        <v>2</v>
      </c>
      <c r="W4" s="20">
        <v>2</v>
      </c>
      <c r="X4" s="20">
        <v>1</v>
      </c>
      <c r="Y4" s="24">
        <v>2</v>
      </c>
      <c r="Z4" s="25">
        <v>26.44585</v>
      </c>
      <c r="AA4" s="25">
        <v>127.806144</v>
      </c>
      <c r="AB4" s="26"/>
      <c r="AC4" s="22"/>
      <c r="AD4" s="22"/>
      <c r="AE4" s="27"/>
      <c r="AF4" s="28"/>
      <c r="AG4"/>
      <c r="AH4" s="29"/>
      <c r="AI4" s="29"/>
      <c r="AJ4"/>
      <c r="AK4" s="30">
        <v>40535</v>
      </c>
      <c r="AL4" s="31" t="s">
        <v>186</v>
      </c>
      <c r="AM4" s="31" t="s">
        <v>187</v>
      </c>
      <c r="AN4" s="32"/>
      <c r="AO4"/>
    </row>
    <row r="5" spans="1:41" s="33" customFormat="1">
      <c r="A5" t="s">
        <v>193</v>
      </c>
      <c r="B5" s="4" t="s">
        <v>304</v>
      </c>
      <c r="C5" s="18" t="s">
        <v>181</v>
      </c>
      <c r="D5" t="s">
        <v>450</v>
      </c>
      <c r="E5" s="19" t="s">
        <v>190</v>
      </c>
      <c r="F5" s="19"/>
      <c r="G5" s="20"/>
      <c r="H5" s="20">
        <v>1</v>
      </c>
      <c r="I5" s="20"/>
      <c r="J5" s="20"/>
      <c r="K5" s="20"/>
      <c r="L5" s="21">
        <v>40546</v>
      </c>
      <c r="M5" s="22"/>
      <c r="N5" s="20" t="s">
        <v>183</v>
      </c>
      <c r="O5" t="s">
        <v>184</v>
      </c>
      <c r="P5" t="s">
        <v>191</v>
      </c>
      <c r="Q5"/>
      <c r="R5" s="23"/>
      <c r="S5" s="23"/>
      <c r="T5" s="20"/>
      <c r="U5" s="20"/>
      <c r="V5" s="76">
        <v>2</v>
      </c>
      <c r="W5" s="20">
        <v>1</v>
      </c>
      <c r="X5" s="20">
        <v>1</v>
      </c>
      <c r="Y5" s="24">
        <v>2</v>
      </c>
      <c r="Z5" s="25">
        <v>26.44585</v>
      </c>
      <c r="AA5" s="25">
        <v>127.806144</v>
      </c>
      <c r="AB5" s="26"/>
      <c r="AC5" s="22"/>
      <c r="AD5" s="22"/>
      <c r="AE5" s="27"/>
      <c r="AF5" s="28"/>
      <c r="AG5"/>
      <c r="AH5" s="29"/>
      <c r="AI5" s="29"/>
      <c r="AJ5"/>
      <c r="AK5" s="30">
        <v>40535</v>
      </c>
      <c r="AL5" s="31" t="s">
        <v>186</v>
      </c>
      <c r="AM5" s="31" t="s">
        <v>187</v>
      </c>
      <c r="AN5" s="32"/>
      <c r="AO5"/>
    </row>
    <row r="6" spans="1:41" s="33" customFormat="1">
      <c r="A6" t="s">
        <v>194</v>
      </c>
      <c r="B6" s="4" t="s">
        <v>305</v>
      </c>
      <c r="C6" s="18" t="s">
        <v>181</v>
      </c>
      <c r="D6" t="s">
        <v>450</v>
      </c>
      <c r="E6" s="19" t="s">
        <v>190</v>
      </c>
      <c r="F6" s="19"/>
      <c r="G6" s="20"/>
      <c r="H6" s="20">
        <v>1</v>
      </c>
      <c r="I6" s="20"/>
      <c r="J6" s="20"/>
      <c r="K6" s="20"/>
      <c r="L6" s="21">
        <v>40546</v>
      </c>
      <c r="M6" s="22"/>
      <c r="N6" s="20" t="s">
        <v>183</v>
      </c>
      <c r="O6" t="s">
        <v>184</v>
      </c>
      <c r="P6" t="s">
        <v>191</v>
      </c>
      <c r="Q6"/>
      <c r="R6" s="23" t="s">
        <v>192</v>
      </c>
      <c r="S6" s="23"/>
      <c r="T6" s="20"/>
      <c r="U6" s="20"/>
      <c r="V6" s="76">
        <v>2</v>
      </c>
      <c r="W6" s="20">
        <v>2</v>
      </c>
      <c r="X6" s="20">
        <v>1</v>
      </c>
      <c r="Y6" s="24">
        <v>2</v>
      </c>
      <c r="Z6" s="25">
        <v>26.44585</v>
      </c>
      <c r="AA6" s="25">
        <v>127.806144</v>
      </c>
      <c r="AB6" s="26"/>
      <c r="AC6" s="22"/>
      <c r="AD6" s="22"/>
      <c r="AE6" s="27"/>
      <c r="AF6" s="28"/>
      <c r="AG6"/>
      <c r="AH6" s="29"/>
      <c r="AI6" s="29"/>
      <c r="AJ6"/>
      <c r="AK6" s="30">
        <v>40535</v>
      </c>
      <c r="AL6" s="31" t="s">
        <v>186</v>
      </c>
      <c r="AM6" s="31" t="s">
        <v>187</v>
      </c>
      <c r="AN6" s="32"/>
      <c r="AO6"/>
    </row>
    <row r="7" spans="1:41" s="33" customFormat="1">
      <c r="A7" t="s">
        <v>307</v>
      </c>
      <c r="B7" s="4" t="s">
        <v>309</v>
      </c>
      <c r="C7" s="18" t="s">
        <v>181</v>
      </c>
      <c r="D7" t="s">
        <v>450</v>
      </c>
      <c r="E7" s="19" t="s">
        <v>190</v>
      </c>
      <c r="F7" s="19"/>
      <c r="G7" s="20"/>
      <c r="H7" s="20">
        <v>1</v>
      </c>
      <c r="I7" s="20"/>
      <c r="J7" s="20"/>
      <c r="K7" s="20"/>
      <c r="L7" s="21">
        <v>40546</v>
      </c>
      <c r="M7" s="22"/>
      <c r="N7" s="20" t="s">
        <v>183</v>
      </c>
      <c r="O7" t="s">
        <v>184</v>
      </c>
      <c r="P7" t="s">
        <v>191</v>
      </c>
      <c r="Q7"/>
      <c r="R7" s="23" t="s">
        <v>192</v>
      </c>
      <c r="S7" s="23"/>
      <c r="T7" s="20"/>
      <c r="U7" s="20"/>
      <c r="V7" s="76">
        <v>2</v>
      </c>
      <c r="W7" s="20">
        <v>2</v>
      </c>
      <c r="Y7" s="24">
        <v>2</v>
      </c>
      <c r="Z7" s="25">
        <v>26.44585</v>
      </c>
      <c r="AA7" s="25">
        <v>127.806144</v>
      </c>
      <c r="AB7" s="26"/>
      <c r="AC7" s="22"/>
      <c r="AD7" s="22"/>
      <c r="AE7" s="27"/>
      <c r="AF7" s="28"/>
      <c r="AG7"/>
      <c r="AH7" s="29"/>
      <c r="AI7" s="29"/>
      <c r="AJ7"/>
      <c r="AK7" s="30">
        <v>40535</v>
      </c>
      <c r="AL7" s="31" t="s">
        <v>186</v>
      </c>
      <c r="AM7" s="31" t="s">
        <v>187</v>
      </c>
      <c r="AN7" s="32"/>
      <c r="AO7"/>
    </row>
    <row r="8" spans="1:41" s="33" customFormat="1">
      <c r="A8" s="33" t="s">
        <v>310</v>
      </c>
      <c r="B8" s="34" t="s">
        <v>310</v>
      </c>
      <c r="C8" s="35" t="s">
        <v>181</v>
      </c>
      <c r="D8" s="33" t="s">
        <v>310</v>
      </c>
      <c r="E8" s="19"/>
      <c r="F8" s="19"/>
      <c r="G8" s="36"/>
      <c r="H8" s="36">
        <v>1</v>
      </c>
      <c r="I8" s="36"/>
      <c r="J8" s="36"/>
      <c r="K8" s="36"/>
      <c r="L8" s="21">
        <v>39508</v>
      </c>
      <c r="M8" s="37">
        <v>7.835</v>
      </c>
      <c r="N8" s="20" t="s">
        <v>183</v>
      </c>
      <c r="O8" s="31" t="s">
        <v>311</v>
      </c>
      <c r="P8" s="31" t="s">
        <v>312</v>
      </c>
      <c r="Q8" s="31"/>
      <c r="R8" s="38"/>
      <c r="S8" s="38"/>
      <c r="T8" s="39"/>
      <c r="U8" s="39"/>
      <c r="V8" s="77"/>
      <c r="W8" s="39"/>
      <c r="X8" s="39"/>
      <c r="Y8" s="40">
        <v>3</v>
      </c>
      <c r="Z8" s="41">
        <v>31.56</v>
      </c>
      <c r="AA8" s="41">
        <v>130.54</v>
      </c>
      <c r="AB8" s="42">
        <v>50</v>
      </c>
      <c r="AC8" s="43"/>
      <c r="AD8" s="43"/>
      <c r="AE8" s="44"/>
      <c r="AF8" s="39"/>
      <c r="AG8" s="39"/>
      <c r="AH8" s="43"/>
      <c r="AI8" s="43"/>
      <c r="AJ8" s="39"/>
      <c r="AK8" s="45">
        <v>39356</v>
      </c>
      <c r="AL8" s="31" t="s">
        <v>186</v>
      </c>
      <c r="AM8" s="31"/>
      <c r="AN8" s="31"/>
    </row>
    <row r="9" spans="1:41" s="33" customFormat="1">
      <c r="A9" s="78" t="s">
        <v>195</v>
      </c>
      <c r="B9" s="46" t="s">
        <v>313</v>
      </c>
      <c r="C9" s="79" t="s">
        <v>181</v>
      </c>
      <c r="D9" s="46" t="s">
        <v>451</v>
      </c>
      <c r="E9" s="24" t="s">
        <v>314</v>
      </c>
      <c r="F9" s="24"/>
      <c r="G9" s="24"/>
      <c r="H9" s="24"/>
      <c r="I9" s="24"/>
      <c r="J9" s="24"/>
      <c r="K9" s="24"/>
      <c r="L9" s="80"/>
      <c r="M9" s="81"/>
      <c r="N9" s="24"/>
      <c r="O9" s="82"/>
      <c r="P9" s="82"/>
      <c r="Q9" s="82"/>
      <c r="R9" s="83">
        <v>2</v>
      </c>
      <c r="S9" s="83"/>
      <c r="T9" s="84">
        <v>2</v>
      </c>
      <c r="U9" s="84"/>
      <c r="V9" s="85">
        <v>4</v>
      </c>
      <c r="W9" s="84">
        <v>1</v>
      </c>
      <c r="X9" s="84"/>
      <c r="Y9" s="40">
        <v>4</v>
      </c>
      <c r="Z9" s="86">
        <v>31.83</v>
      </c>
      <c r="AA9" s="86">
        <v>131.41999999999999</v>
      </c>
      <c r="AB9" s="87">
        <v>30</v>
      </c>
      <c r="AC9" s="88"/>
      <c r="AD9" s="88"/>
      <c r="AE9" s="89"/>
      <c r="AF9" s="84"/>
      <c r="AG9" s="84"/>
      <c r="AH9" s="88"/>
      <c r="AI9" s="88"/>
      <c r="AJ9" s="84"/>
      <c r="AK9" s="90"/>
      <c r="AL9" s="82"/>
      <c r="AM9" s="82"/>
      <c r="AN9" s="82"/>
      <c r="AO9" s="46"/>
    </row>
    <row r="10" spans="1:41" s="33" customFormat="1">
      <c r="A10" s="33" t="s">
        <v>196</v>
      </c>
      <c r="B10" s="34" t="s">
        <v>196</v>
      </c>
      <c r="C10" s="35" t="s">
        <v>181</v>
      </c>
      <c r="D10" s="33" t="s">
        <v>315</v>
      </c>
      <c r="E10" s="19"/>
      <c r="F10" s="19"/>
      <c r="G10" s="36"/>
      <c r="H10" s="36">
        <v>1</v>
      </c>
      <c r="I10" s="36"/>
      <c r="J10" s="36"/>
      <c r="K10" s="36"/>
      <c r="L10" s="21">
        <v>39508</v>
      </c>
      <c r="M10" s="37">
        <v>18.024999999999999</v>
      </c>
      <c r="N10" s="20" t="s">
        <v>183</v>
      </c>
      <c r="O10" s="31" t="s">
        <v>197</v>
      </c>
      <c r="P10" s="31" t="s">
        <v>198</v>
      </c>
      <c r="Q10" s="31"/>
      <c r="R10" s="38">
        <v>3</v>
      </c>
      <c r="S10" s="38"/>
      <c r="T10" s="39"/>
      <c r="U10" s="39"/>
      <c r="V10" s="77">
        <v>2</v>
      </c>
      <c r="W10" s="39">
        <v>2</v>
      </c>
      <c r="X10" s="39">
        <v>1</v>
      </c>
      <c r="Y10" s="40" t="s">
        <v>199</v>
      </c>
      <c r="Z10" s="41">
        <v>32.159999999999997</v>
      </c>
      <c r="AA10" s="41">
        <v>130.38999999999999</v>
      </c>
      <c r="AB10" s="42">
        <v>560</v>
      </c>
      <c r="AC10" s="43"/>
      <c r="AD10" s="43"/>
      <c r="AE10" s="44"/>
      <c r="AF10" s="39"/>
      <c r="AG10" s="39"/>
      <c r="AH10" s="43"/>
      <c r="AI10" s="43"/>
      <c r="AJ10" s="39"/>
      <c r="AK10" s="45">
        <v>39356</v>
      </c>
      <c r="AL10" s="31" t="s">
        <v>186</v>
      </c>
      <c r="AM10" s="31"/>
      <c r="AN10" s="31"/>
    </row>
    <row r="11" spans="1:41" s="33" customFormat="1">
      <c r="A11" s="33" t="s">
        <v>200</v>
      </c>
      <c r="B11" s="34" t="s">
        <v>200</v>
      </c>
      <c r="C11" s="35" t="s">
        <v>181</v>
      </c>
      <c r="D11" s="33" t="s">
        <v>315</v>
      </c>
      <c r="E11" s="19"/>
      <c r="F11" s="19"/>
      <c r="G11" s="36"/>
      <c r="H11" s="36">
        <v>1</v>
      </c>
      <c r="I11" s="36"/>
      <c r="J11" s="36"/>
      <c r="K11" s="36"/>
      <c r="L11" s="21">
        <v>39508</v>
      </c>
      <c r="M11" s="37">
        <v>18.024999999999999</v>
      </c>
      <c r="N11" s="20" t="s">
        <v>183</v>
      </c>
      <c r="O11" s="31" t="s">
        <v>197</v>
      </c>
      <c r="P11" s="31" t="s">
        <v>198</v>
      </c>
      <c r="Q11" s="31"/>
      <c r="R11" s="38"/>
      <c r="S11" s="38"/>
      <c r="T11" s="39">
        <v>3</v>
      </c>
      <c r="U11" s="39"/>
      <c r="V11" s="77"/>
      <c r="W11" s="39">
        <v>2</v>
      </c>
      <c r="X11" s="39"/>
      <c r="Y11" s="40" t="s">
        <v>199</v>
      </c>
      <c r="Z11" s="41">
        <v>32.159999999999997</v>
      </c>
      <c r="AA11" s="41">
        <v>130.38999999999999</v>
      </c>
      <c r="AB11" s="42">
        <v>560</v>
      </c>
      <c r="AC11" s="43"/>
      <c r="AD11" s="43"/>
      <c r="AE11" s="44"/>
      <c r="AF11" s="39"/>
      <c r="AG11" s="39"/>
      <c r="AH11" s="43"/>
      <c r="AI11" s="43"/>
      <c r="AJ11" s="39"/>
      <c r="AK11" s="45">
        <v>39356</v>
      </c>
      <c r="AL11" s="31" t="s">
        <v>186</v>
      </c>
      <c r="AM11" s="31"/>
      <c r="AN11" s="31"/>
    </row>
    <row r="12" spans="1:41" s="33" customFormat="1">
      <c r="A12" s="33" t="s">
        <v>201</v>
      </c>
      <c r="B12" s="34" t="s">
        <v>201</v>
      </c>
      <c r="C12" s="35" t="s">
        <v>181</v>
      </c>
      <c r="D12" s="33" t="s">
        <v>315</v>
      </c>
      <c r="E12" s="19"/>
      <c r="F12" s="19"/>
      <c r="G12" s="36"/>
      <c r="H12" s="36">
        <v>1</v>
      </c>
      <c r="I12" s="36"/>
      <c r="J12" s="36"/>
      <c r="K12" s="36"/>
      <c r="L12" s="21">
        <v>39508</v>
      </c>
      <c r="M12" s="37">
        <v>18.024999999999999</v>
      </c>
      <c r="N12" s="20" t="s">
        <v>183</v>
      </c>
      <c r="O12" s="31" t="s">
        <v>197</v>
      </c>
      <c r="P12" s="31" t="s">
        <v>198</v>
      </c>
      <c r="Q12" s="31"/>
      <c r="R12" s="38">
        <v>3</v>
      </c>
      <c r="S12" s="38"/>
      <c r="T12" s="39"/>
      <c r="U12" s="39"/>
      <c r="V12" s="77">
        <v>4</v>
      </c>
      <c r="W12" s="39">
        <v>2</v>
      </c>
      <c r="X12" s="39"/>
      <c r="Y12" s="40" t="s">
        <v>199</v>
      </c>
      <c r="Z12" s="41">
        <v>32.159999999999997</v>
      </c>
      <c r="AA12" s="41">
        <v>130.38999999999999</v>
      </c>
      <c r="AB12" s="42">
        <v>560</v>
      </c>
      <c r="AC12" s="43"/>
      <c r="AD12" s="43"/>
      <c r="AE12" s="44"/>
      <c r="AF12" s="39"/>
      <c r="AG12" s="39"/>
      <c r="AH12" s="43"/>
      <c r="AI12" s="43"/>
      <c r="AJ12" s="39"/>
      <c r="AK12" s="45">
        <v>39356</v>
      </c>
      <c r="AL12" s="31" t="s">
        <v>186</v>
      </c>
      <c r="AM12" s="31"/>
      <c r="AN12" s="31"/>
    </row>
    <row r="13" spans="1:41" s="33" customFormat="1">
      <c r="A13" s="33" t="s">
        <v>316</v>
      </c>
      <c r="B13" s="34" t="s">
        <v>316</v>
      </c>
      <c r="C13" s="35" t="s">
        <v>181</v>
      </c>
      <c r="D13" s="33" t="s">
        <v>316</v>
      </c>
      <c r="E13" s="19"/>
      <c r="F13" s="19"/>
      <c r="G13" s="36"/>
      <c r="H13" s="36">
        <v>1</v>
      </c>
      <c r="I13" s="36"/>
      <c r="J13" s="36"/>
      <c r="K13" s="36"/>
      <c r="L13" s="21">
        <v>39508</v>
      </c>
      <c r="M13" s="37">
        <v>15.14</v>
      </c>
      <c r="N13" s="20" t="s">
        <v>183</v>
      </c>
      <c r="O13" s="31" t="s">
        <v>317</v>
      </c>
      <c r="P13" s="31" t="s">
        <v>318</v>
      </c>
      <c r="Q13" s="31"/>
      <c r="R13" s="38"/>
      <c r="S13" s="38"/>
      <c r="T13" s="39"/>
      <c r="U13" s="39"/>
      <c r="V13" s="77"/>
      <c r="W13" s="39"/>
      <c r="X13" s="39"/>
      <c r="Y13" s="40">
        <v>5</v>
      </c>
      <c r="Z13" s="41">
        <v>34.72</v>
      </c>
      <c r="AA13" s="41">
        <v>135</v>
      </c>
      <c r="AB13" s="42">
        <v>50</v>
      </c>
      <c r="AC13" s="43"/>
      <c r="AD13" s="43"/>
      <c r="AE13" s="44"/>
      <c r="AF13" s="39"/>
      <c r="AG13" s="39"/>
      <c r="AH13" s="43"/>
      <c r="AI13" s="43"/>
      <c r="AJ13" s="39"/>
      <c r="AK13" s="45">
        <v>39356</v>
      </c>
      <c r="AL13" s="31" t="s">
        <v>186</v>
      </c>
      <c r="AM13" s="31"/>
      <c r="AN13" s="31"/>
    </row>
    <row r="14" spans="1:41" s="33" customFormat="1">
      <c r="A14" s="78" t="s">
        <v>202</v>
      </c>
      <c r="B14" s="46" t="s">
        <v>319</v>
      </c>
      <c r="C14" s="79" t="s">
        <v>181</v>
      </c>
      <c r="D14" s="46" t="s">
        <v>319</v>
      </c>
      <c r="E14" s="24" t="s">
        <v>320</v>
      </c>
      <c r="F14" s="24"/>
      <c r="G14" s="24"/>
      <c r="H14" s="24"/>
      <c r="I14" s="24"/>
      <c r="J14" s="24"/>
      <c r="K14" s="24"/>
      <c r="L14" s="80"/>
      <c r="M14" s="81"/>
      <c r="N14" s="24"/>
      <c r="O14" s="82"/>
      <c r="P14" s="82"/>
      <c r="Q14" s="82"/>
      <c r="R14" s="83">
        <v>4</v>
      </c>
      <c r="S14" s="83"/>
      <c r="T14" s="84">
        <v>4</v>
      </c>
      <c r="U14" s="84"/>
      <c r="V14" s="85"/>
      <c r="W14" s="84"/>
      <c r="X14" s="84"/>
      <c r="Y14" s="84" t="s">
        <v>321</v>
      </c>
      <c r="Z14" s="86">
        <v>36</v>
      </c>
      <c r="AA14" s="86">
        <v>138.12</v>
      </c>
      <c r="AB14" s="87">
        <v>1120</v>
      </c>
      <c r="AC14" s="88"/>
      <c r="AD14" s="88"/>
      <c r="AE14" s="89"/>
      <c r="AF14" s="84"/>
      <c r="AG14" s="84"/>
      <c r="AH14" s="88"/>
      <c r="AI14" s="88"/>
      <c r="AJ14" s="84"/>
      <c r="AK14" s="90"/>
      <c r="AL14" s="82"/>
      <c r="AM14" s="82"/>
      <c r="AN14" s="82"/>
      <c r="AO14" s="46"/>
    </row>
    <row r="15" spans="1:41" s="33" customFormat="1">
      <c r="A15" s="33" t="s">
        <v>203</v>
      </c>
      <c r="B15" s="34" t="s">
        <v>203</v>
      </c>
      <c r="C15" s="35" t="s">
        <v>181</v>
      </c>
      <c r="D15" s="33" t="s">
        <v>203</v>
      </c>
      <c r="E15" s="19"/>
      <c r="F15" s="19"/>
      <c r="G15" s="36"/>
      <c r="H15" s="36">
        <v>1</v>
      </c>
      <c r="I15" s="36"/>
      <c r="J15" s="36"/>
      <c r="K15" s="36"/>
      <c r="L15" s="21">
        <v>39508</v>
      </c>
      <c r="M15" s="37">
        <v>15.585000000000001</v>
      </c>
      <c r="N15" s="20" t="s">
        <v>183</v>
      </c>
      <c r="O15" s="31" t="s">
        <v>204</v>
      </c>
      <c r="P15" s="31" t="s">
        <v>205</v>
      </c>
      <c r="Q15" s="31"/>
      <c r="R15" s="38">
        <v>5</v>
      </c>
      <c r="S15" s="38"/>
      <c r="T15" s="39">
        <v>5</v>
      </c>
      <c r="U15" s="39"/>
      <c r="V15" s="77"/>
      <c r="W15" s="20">
        <v>1</v>
      </c>
      <c r="X15" s="20"/>
      <c r="Y15" s="40">
        <v>6</v>
      </c>
      <c r="Z15" s="41">
        <v>36.700000000000003</v>
      </c>
      <c r="AA15" s="41">
        <v>137.19</v>
      </c>
      <c r="AB15" s="42">
        <v>80</v>
      </c>
      <c r="AC15" s="43"/>
      <c r="AD15" s="43"/>
      <c r="AE15" s="44"/>
      <c r="AF15" s="39"/>
      <c r="AG15" s="39"/>
      <c r="AH15" s="43"/>
      <c r="AI15" s="43"/>
      <c r="AJ15" s="39"/>
      <c r="AK15" s="45">
        <v>39356</v>
      </c>
      <c r="AL15" s="31" t="s">
        <v>186</v>
      </c>
      <c r="AM15" s="31"/>
      <c r="AN15" s="31"/>
    </row>
    <row r="16" spans="1:41" s="33" customFormat="1">
      <c r="A16" s="33" t="s">
        <v>322</v>
      </c>
      <c r="B16" s="34" t="s">
        <v>322</v>
      </c>
      <c r="C16" s="35" t="s">
        <v>181</v>
      </c>
      <c r="D16" s="33" t="s">
        <v>206</v>
      </c>
      <c r="E16" s="19"/>
      <c r="F16" s="19"/>
      <c r="G16" s="36"/>
      <c r="H16" s="36">
        <v>1</v>
      </c>
      <c r="I16" s="36"/>
      <c r="J16" s="36"/>
      <c r="K16" s="36"/>
      <c r="L16" s="21">
        <v>39508</v>
      </c>
      <c r="M16" s="37">
        <v>6.26</v>
      </c>
      <c r="N16" s="20" t="s">
        <v>183</v>
      </c>
      <c r="O16" s="31" t="s">
        <v>207</v>
      </c>
      <c r="P16" s="31" t="s">
        <v>208</v>
      </c>
      <c r="Q16" s="31"/>
      <c r="R16" s="38"/>
      <c r="S16" s="38"/>
      <c r="T16" s="39"/>
      <c r="U16" s="39"/>
      <c r="V16" s="77">
        <v>2</v>
      </c>
      <c r="W16" s="39">
        <v>2</v>
      </c>
      <c r="X16" s="39"/>
      <c r="Y16" s="47">
        <v>7</v>
      </c>
      <c r="Z16" s="41">
        <v>38</v>
      </c>
      <c r="AA16" s="41">
        <v>138.36000000000001</v>
      </c>
      <c r="AB16" s="42">
        <v>100</v>
      </c>
      <c r="AC16" s="43"/>
      <c r="AD16" s="43"/>
      <c r="AE16" s="44"/>
      <c r="AF16" s="39"/>
      <c r="AG16" s="39"/>
      <c r="AH16" s="43"/>
      <c r="AI16" s="43"/>
      <c r="AJ16" s="39"/>
      <c r="AK16" s="45">
        <v>39356</v>
      </c>
      <c r="AL16" s="31" t="s">
        <v>186</v>
      </c>
      <c r="AM16" s="31"/>
      <c r="AN16" s="31"/>
    </row>
    <row r="17" spans="1:50" s="33" customFormat="1">
      <c r="A17" s="33" t="s">
        <v>323</v>
      </c>
      <c r="B17" s="34" t="s">
        <v>323</v>
      </c>
      <c r="C17" s="35" t="s">
        <v>181</v>
      </c>
      <c r="D17" s="33" t="s">
        <v>206</v>
      </c>
      <c r="E17" s="19"/>
      <c r="F17" s="19"/>
      <c r="G17" s="36"/>
      <c r="H17" s="36">
        <v>1</v>
      </c>
      <c r="I17" s="36"/>
      <c r="J17" s="36"/>
      <c r="K17" s="36"/>
      <c r="L17" s="21">
        <v>39508</v>
      </c>
      <c r="M17" s="37">
        <v>6.26</v>
      </c>
      <c r="N17" s="20" t="s">
        <v>183</v>
      </c>
      <c r="O17" s="31" t="s">
        <v>207</v>
      </c>
      <c r="P17" s="31" t="s">
        <v>208</v>
      </c>
      <c r="Q17" s="31"/>
      <c r="R17" s="38"/>
      <c r="S17" s="38"/>
      <c r="T17" s="39"/>
      <c r="U17" s="39"/>
      <c r="V17" s="77">
        <v>2</v>
      </c>
      <c r="W17" s="39">
        <v>2</v>
      </c>
      <c r="X17" s="39"/>
      <c r="Y17" s="47">
        <v>7</v>
      </c>
      <c r="Z17" s="41">
        <v>38</v>
      </c>
      <c r="AA17" s="41">
        <v>138.36000000000001</v>
      </c>
      <c r="AB17" s="42">
        <v>100</v>
      </c>
      <c r="AC17" s="43"/>
      <c r="AD17" s="43"/>
      <c r="AE17" s="44"/>
      <c r="AF17" s="39"/>
      <c r="AG17" s="39"/>
      <c r="AH17" s="43"/>
      <c r="AI17" s="43"/>
      <c r="AJ17" s="39"/>
      <c r="AK17" s="45">
        <v>39356</v>
      </c>
      <c r="AL17" s="31" t="s">
        <v>186</v>
      </c>
      <c r="AM17" s="31"/>
      <c r="AN17" s="31"/>
    </row>
    <row r="18" spans="1:50" s="46" customFormat="1">
      <c r="A18" s="33" t="s">
        <v>324</v>
      </c>
      <c r="B18" s="34" t="s">
        <v>324</v>
      </c>
      <c r="C18" s="35" t="s">
        <v>181</v>
      </c>
      <c r="D18" s="33" t="s">
        <v>209</v>
      </c>
      <c r="E18" s="36"/>
      <c r="F18" s="36"/>
      <c r="G18" s="36"/>
      <c r="H18" s="36">
        <v>1</v>
      </c>
      <c r="I18" s="36"/>
      <c r="J18" s="36"/>
      <c r="K18" s="36"/>
      <c r="L18" s="21">
        <v>40624</v>
      </c>
      <c r="M18" s="37"/>
      <c r="N18" s="20" t="s">
        <v>183</v>
      </c>
      <c r="O18" s="31" t="s">
        <v>210</v>
      </c>
      <c r="P18" s="31" t="s">
        <v>325</v>
      </c>
      <c r="Q18" s="31" t="s">
        <v>326</v>
      </c>
      <c r="R18" s="38"/>
      <c r="S18" s="38"/>
      <c r="T18" s="39"/>
      <c r="U18" s="39"/>
      <c r="V18" s="77">
        <v>2</v>
      </c>
      <c r="W18" s="20">
        <v>2</v>
      </c>
      <c r="X18" s="20"/>
      <c r="Y18" s="40">
        <v>8</v>
      </c>
      <c r="Z18" s="41">
        <v>39.796300000000002</v>
      </c>
      <c r="AA18" s="41">
        <v>140.03774999999999</v>
      </c>
      <c r="AB18" s="42">
        <v>10.199999999999999</v>
      </c>
      <c r="AC18" s="43" t="s">
        <v>211</v>
      </c>
      <c r="AD18" s="43"/>
      <c r="AE18" s="44">
        <v>2</v>
      </c>
      <c r="AF18" s="39">
        <v>10</v>
      </c>
      <c r="AG18" s="39"/>
      <c r="AH18" s="43" t="s">
        <v>327</v>
      </c>
      <c r="AI18" s="39" t="s">
        <v>212</v>
      </c>
      <c r="AJ18" s="39"/>
      <c r="AK18" s="45">
        <v>40473</v>
      </c>
      <c r="AL18" s="31" t="s">
        <v>186</v>
      </c>
      <c r="AM18" s="31" t="s">
        <v>187</v>
      </c>
      <c r="AN18" s="31"/>
      <c r="AO18" s="33" t="s">
        <v>213</v>
      </c>
      <c r="AP18" s="33"/>
      <c r="AQ18" s="33"/>
      <c r="AR18" s="33"/>
      <c r="AS18" s="33"/>
      <c r="AT18" s="33"/>
      <c r="AU18" s="33"/>
      <c r="AV18" s="33"/>
      <c r="AW18" s="33"/>
      <c r="AX18" s="33"/>
    </row>
    <row r="19" spans="1:50" s="33" customFormat="1">
      <c r="A19" s="33" t="s">
        <v>328</v>
      </c>
      <c r="B19" s="34" t="s">
        <v>328</v>
      </c>
      <c r="C19" s="35" t="s">
        <v>181</v>
      </c>
      <c r="D19" s="33" t="s">
        <v>214</v>
      </c>
      <c r="E19" s="36"/>
      <c r="F19" s="36"/>
      <c r="G19" s="36"/>
      <c r="H19" s="36">
        <v>1</v>
      </c>
      <c r="I19" s="36"/>
      <c r="J19" s="36"/>
      <c r="K19" s="36"/>
      <c r="L19" s="21">
        <v>40624</v>
      </c>
      <c r="M19" s="37"/>
      <c r="N19" s="20" t="s">
        <v>183</v>
      </c>
      <c r="O19" s="31" t="s">
        <v>210</v>
      </c>
      <c r="P19" s="31" t="s">
        <v>215</v>
      </c>
      <c r="Q19" s="31" t="s">
        <v>329</v>
      </c>
      <c r="R19" s="38"/>
      <c r="S19" s="38"/>
      <c r="T19" s="39"/>
      <c r="U19" s="39"/>
      <c r="V19" s="77">
        <v>2</v>
      </c>
      <c r="W19" s="20">
        <v>2</v>
      </c>
      <c r="X19" s="20"/>
      <c r="Y19" s="40">
        <v>9</v>
      </c>
      <c r="Z19" s="41">
        <v>40.216009999999997</v>
      </c>
      <c r="AA19" s="41">
        <v>140.22624999999999</v>
      </c>
      <c r="AB19" s="42">
        <v>19.600000000000001</v>
      </c>
      <c r="AC19" s="43" t="s">
        <v>216</v>
      </c>
      <c r="AD19" s="43"/>
      <c r="AE19" s="44">
        <v>2.67</v>
      </c>
      <c r="AF19" s="39">
        <v>8</v>
      </c>
      <c r="AG19" s="39"/>
      <c r="AH19" s="43" t="s">
        <v>330</v>
      </c>
      <c r="AI19" s="39" t="s">
        <v>217</v>
      </c>
      <c r="AJ19" s="39"/>
      <c r="AK19" s="45">
        <v>40473</v>
      </c>
      <c r="AL19" s="31" t="s">
        <v>186</v>
      </c>
      <c r="AM19" s="31" t="s">
        <v>187</v>
      </c>
      <c r="AN19" s="31" t="s">
        <v>218</v>
      </c>
      <c r="AO19" s="33" t="s">
        <v>219</v>
      </c>
    </row>
    <row r="20" spans="1:50" s="33" customFormat="1">
      <c r="A20" s="33" t="s">
        <v>331</v>
      </c>
      <c r="B20" s="34" t="s">
        <v>331</v>
      </c>
      <c r="C20" s="35" t="s">
        <v>181</v>
      </c>
      <c r="D20" s="33" t="s">
        <v>214</v>
      </c>
      <c r="E20" s="36"/>
      <c r="F20" s="36"/>
      <c r="G20" s="36"/>
      <c r="H20" s="36">
        <v>1</v>
      </c>
      <c r="I20" s="36"/>
      <c r="J20" s="36"/>
      <c r="K20" s="36"/>
      <c r="L20" s="21">
        <v>40624</v>
      </c>
      <c r="M20" s="37"/>
      <c r="N20" s="20" t="s">
        <v>183</v>
      </c>
      <c r="O20" s="31" t="s">
        <v>210</v>
      </c>
      <c r="P20" s="31" t="s">
        <v>215</v>
      </c>
      <c r="Q20" s="31" t="s">
        <v>329</v>
      </c>
      <c r="R20" s="38"/>
      <c r="S20" s="38"/>
      <c r="T20" s="39"/>
      <c r="U20" s="39"/>
      <c r="V20" s="77">
        <v>2</v>
      </c>
      <c r="W20" s="20">
        <v>2</v>
      </c>
      <c r="X20" s="20"/>
      <c r="Y20" s="40">
        <v>9</v>
      </c>
      <c r="Z20" s="41">
        <v>40.216009999999997</v>
      </c>
      <c r="AA20" s="41">
        <v>140.22624999999999</v>
      </c>
      <c r="AB20" s="42">
        <v>19.600000000000001</v>
      </c>
      <c r="AC20" s="43" t="s">
        <v>216</v>
      </c>
      <c r="AD20" s="43"/>
      <c r="AE20" s="44">
        <v>2.67</v>
      </c>
      <c r="AF20" s="39">
        <v>8</v>
      </c>
      <c r="AG20" s="39"/>
      <c r="AH20" s="43" t="s">
        <v>330</v>
      </c>
      <c r="AI20" s="39" t="s">
        <v>217</v>
      </c>
      <c r="AJ20" s="39"/>
      <c r="AK20" s="45">
        <v>40473</v>
      </c>
      <c r="AL20" s="31" t="s">
        <v>186</v>
      </c>
      <c r="AM20" s="31" t="s">
        <v>187</v>
      </c>
      <c r="AN20" s="31" t="s">
        <v>218</v>
      </c>
      <c r="AO20" s="33" t="s">
        <v>219</v>
      </c>
    </row>
    <row r="21" spans="1:50" s="33" customFormat="1">
      <c r="A21" s="33" t="s">
        <v>332</v>
      </c>
      <c r="B21" s="34" t="s">
        <v>332</v>
      </c>
      <c r="C21" s="35" t="s">
        <v>181</v>
      </c>
      <c r="D21" s="33" t="s">
        <v>220</v>
      </c>
      <c r="E21" s="36" t="s">
        <v>333</v>
      </c>
      <c r="F21" s="36"/>
      <c r="G21" s="36"/>
      <c r="H21" s="36">
        <v>1</v>
      </c>
      <c r="I21" s="36"/>
      <c r="J21" s="36"/>
      <c r="K21" s="36"/>
      <c r="L21" s="21">
        <v>39873</v>
      </c>
      <c r="M21" s="37"/>
      <c r="N21" s="20" t="s">
        <v>183</v>
      </c>
      <c r="O21" s="31" t="s">
        <v>221</v>
      </c>
      <c r="P21" s="31" t="s">
        <v>334</v>
      </c>
      <c r="Q21" s="31" t="s">
        <v>333</v>
      </c>
      <c r="R21" s="38"/>
      <c r="S21" s="38"/>
      <c r="T21" s="39"/>
      <c r="U21" s="39"/>
      <c r="V21" s="77">
        <v>2</v>
      </c>
      <c r="W21" s="20">
        <v>1</v>
      </c>
      <c r="X21" s="20"/>
      <c r="Y21" s="40">
        <v>11</v>
      </c>
      <c r="Z21" s="41">
        <v>43.393099999999997</v>
      </c>
      <c r="AA21" s="41">
        <v>141.43225000000001</v>
      </c>
      <c r="AB21" s="42">
        <v>32.308800000000005</v>
      </c>
      <c r="AC21" s="43"/>
      <c r="AD21" s="43"/>
      <c r="AE21" s="44"/>
      <c r="AF21" s="39"/>
      <c r="AG21" s="39"/>
      <c r="AH21" s="43"/>
      <c r="AI21" s="39"/>
      <c r="AJ21" s="39"/>
      <c r="AK21" s="45">
        <v>39729</v>
      </c>
      <c r="AL21" s="31" t="s">
        <v>186</v>
      </c>
      <c r="AM21" s="31"/>
      <c r="AN21" s="31"/>
      <c r="AP21" s="46"/>
      <c r="AQ21" s="46"/>
      <c r="AR21" s="46"/>
      <c r="AS21" s="46"/>
      <c r="AT21" s="46"/>
      <c r="AU21" s="46"/>
      <c r="AV21" s="46"/>
      <c r="AW21" s="46"/>
      <c r="AX21" s="46"/>
    </row>
    <row r="22" spans="1:50" s="33" customFormat="1">
      <c r="A22" s="33" t="s">
        <v>222</v>
      </c>
      <c r="B22" s="34" t="s">
        <v>222</v>
      </c>
      <c r="C22" s="35" t="s">
        <v>181</v>
      </c>
      <c r="D22" s="33" t="s">
        <v>223</v>
      </c>
      <c r="E22" s="36" t="s">
        <v>224</v>
      </c>
      <c r="F22" s="36"/>
      <c r="G22" s="36"/>
      <c r="H22" s="36">
        <v>1</v>
      </c>
      <c r="I22" s="36"/>
      <c r="J22" s="36"/>
      <c r="K22" s="36"/>
      <c r="L22" s="21">
        <v>39873</v>
      </c>
      <c r="M22" s="37"/>
      <c r="N22" s="20" t="s">
        <v>183</v>
      </c>
      <c r="O22" s="31" t="s">
        <v>221</v>
      </c>
      <c r="P22" s="31" t="s">
        <v>225</v>
      </c>
      <c r="Q22" s="31" t="s">
        <v>224</v>
      </c>
      <c r="R22" s="38"/>
      <c r="S22" s="38"/>
      <c r="T22" s="39">
        <v>6</v>
      </c>
      <c r="U22" s="39"/>
      <c r="V22" s="77"/>
      <c r="W22" s="39">
        <v>2</v>
      </c>
      <c r="X22" s="39"/>
      <c r="Y22" s="40" t="s">
        <v>226</v>
      </c>
      <c r="Z22" s="41">
        <v>43.448183333333333</v>
      </c>
      <c r="AA22" s="41">
        <v>142.64554999999999</v>
      </c>
      <c r="AB22" s="42">
        <v>907.08480000000009</v>
      </c>
      <c r="AC22" s="43"/>
      <c r="AD22" s="43"/>
      <c r="AE22" s="44"/>
      <c r="AF22" s="39"/>
      <c r="AG22" s="39"/>
      <c r="AH22" s="43"/>
      <c r="AI22" s="39"/>
      <c r="AJ22" s="39"/>
      <c r="AK22" s="45">
        <v>39730</v>
      </c>
      <c r="AL22" s="31" t="s">
        <v>186</v>
      </c>
      <c r="AM22" s="31"/>
      <c r="AN22" s="31" t="s">
        <v>227</v>
      </c>
    </row>
    <row r="23" spans="1:50" s="33" customFormat="1">
      <c r="A23" s="33" t="s">
        <v>228</v>
      </c>
      <c r="B23" s="34" t="s">
        <v>228</v>
      </c>
      <c r="C23" s="35" t="s">
        <v>181</v>
      </c>
      <c r="D23" s="33" t="s">
        <v>223</v>
      </c>
      <c r="E23" s="36" t="s">
        <v>224</v>
      </c>
      <c r="F23" s="36"/>
      <c r="G23" s="36"/>
      <c r="H23" s="36">
        <v>1</v>
      </c>
      <c r="I23" s="36"/>
      <c r="J23" s="36"/>
      <c r="K23" s="36"/>
      <c r="L23" s="21">
        <v>39873</v>
      </c>
      <c r="M23" s="37"/>
      <c r="N23" s="20" t="s">
        <v>183</v>
      </c>
      <c r="O23" s="31" t="s">
        <v>221</v>
      </c>
      <c r="P23" s="31" t="s">
        <v>225</v>
      </c>
      <c r="Q23" s="31" t="s">
        <v>224</v>
      </c>
      <c r="R23" s="38">
        <v>6</v>
      </c>
      <c r="S23" s="38"/>
      <c r="T23" s="39"/>
      <c r="U23" s="39"/>
      <c r="V23" s="77">
        <v>2</v>
      </c>
      <c r="W23" s="39">
        <v>2</v>
      </c>
      <c r="X23" s="39"/>
      <c r="Y23" s="40" t="s">
        <v>226</v>
      </c>
      <c r="Z23" s="41">
        <v>43.448183333333333</v>
      </c>
      <c r="AA23" s="41">
        <v>142.64554999999999</v>
      </c>
      <c r="AB23" s="42">
        <v>907.08480000000009</v>
      </c>
      <c r="AC23" s="43"/>
      <c r="AD23" s="43"/>
      <c r="AE23" s="44"/>
      <c r="AF23" s="39"/>
      <c r="AG23" s="39"/>
      <c r="AH23" s="43"/>
      <c r="AI23" s="39"/>
      <c r="AJ23" s="39"/>
      <c r="AK23" s="45">
        <v>39730</v>
      </c>
      <c r="AL23" s="31" t="s">
        <v>186</v>
      </c>
      <c r="AM23" s="31"/>
      <c r="AN23" s="31" t="s">
        <v>227</v>
      </c>
    </row>
    <row r="24" spans="1:50" s="33" customFormat="1">
      <c r="A24" s="33" t="s">
        <v>229</v>
      </c>
      <c r="B24" s="34" t="s">
        <v>229</v>
      </c>
      <c r="C24" s="35" t="s">
        <v>181</v>
      </c>
      <c r="D24" s="33" t="s">
        <v>223</v>
      </c>
      <c r="E24" s="36" t="s">
        <v>224</v>
      </c>
      <c r="F24" s="36"/>
      <c r="G24" s="36"/>
      <c r="H24" s="36">
        <v>1</v>
      </c>
      <c r="I24" s="36"/>
      <c r="J24" s="36"/>
      <c r="K24" s="36"/>
      <c r="L24" s="21">
        <v>39873</v>
      </c>
      <c r="M24" s="37"/>
      <c r="N24" s="20" t="s">
        <v>183</v>
      </c>
      <c r="O24" s="31" t="s">
        <v>221</v>
      </c>
      <c r="P24" s="31" t="s">
        <v>225</v>
      </c>
      <c r="Q24" s="31" t="s">
        <v>224</v>
      </c>
      <c r="R24" s="38">
        <v>6</v>
      </c>
      <c r="S24" s="38"/>
      <c r="T24" s="39"/>
      <c r="U24" s="39"/>
      <c r="V24" s="77">
        <v>1</v>
      </c>
      <c r="W24" s="39">
        <v>2</v>
      </c>
      <c r="X24" s="39"/>
      <c r="Y24" s="40" t="s">
        <v>226</v>
      </c>
      <c r="Z24" s="41">
        <v>43.448183333333333</v>
      </c>
      <c r="AA24" s="41">
        <v>142.64554999999999</v>
      </c>
      <c r="AB24" s="42">
        <v>907.08480000000009</v>
      </c>
      <c r="AC24" s="43"/>
      <c r="AD24" s="43"/>
      <c r="AE24" s="44"/>
      <c r="AF24" s="39"/>
      <c r="AG24" s="39"/>
      <c r="AH24" s="43"/>
      <c r="AI24" s="39"/>
      <c r="AJ24" s="39"/>
      <c r="AK24" s="45">
        <v>39730</v>
      </c>
      <c r="AL24" s="31" t="s">
        <v>186</v>
      </c>
      <c r="AM24" s="31"/>
      <c r="AN24" s="31" t="s">
        <v>227</v>
      </c>
    </row>
    <row r="25" spans="1:50" s="33" customFormat="1">
      <c r="A25" s="33" t="s">
        <v>230</v>
      </c>
      <c r="B25" s="34" t="s">
        <v>230</v>
      </c>
      <c r="C25" s="35" t="s">
        <v>181</v>
      </c>
      <c r="D25" s="33" t="s">
        <v>223</v>
      </c>
      <c r="E25" s="36" t="s">
        <v>224</v>
      </c>
      <c r="F25" s="36"/>
      <c r="G25" s="36"/>
      <c r="H25" s="36">
        <v>1</v>
      </c>
      <c r="I25" s="36"/>
      <c r="J25" s="36"/>
      <c r="K25" s="36"/>
      <c r="L25" s="21">
        <v>39873</v>
      </c>
      <c r="M25" s="37"/>
      <c r="N25" s="20" t="s">
        <v>183</v>
      </c>
      <c r="O25" s="31" t="s">
        <v>221</v>
      </c>
      <c r="P25" s="31" t="s">
        <v>225</v>
      </c>
      <c r="Q25" s="31" t="s">
        <v>224</v>
      </c>
      <c r="R25" s="38">
        <v>6</v>
      </c>
      <c r="S25" s="38"/>
      <c r="T25" s="39"/>
      <c r="U25" s="39"/>
      <c r="V25" s="77"/>
      <c r="W25" s="39">
        <v>1</v>
      </c>
      <c r="X25" s="39">
        <v>1</v>
      </c>
      <c r="Y25" s="40" t="s">
        <v>226</v>
      </c>
      <c r="Z25" s="41">
        <v>43.448183333333333</v>
      </c>
      <c r="AA25" s="41">
        <v>142.64554999999999</v>
      </c>
      <c r="AB25" s="42">
        <v>907.08480000000009</v>
      </c>
      <c r="AC25" s="43"/>
      <c r="AD25" s="43"/>
      <c r="AE25" s="44"/>
      <c r="AF25" s="39"/>
      <c r="AG25" s="39"/>
      <c r="AH25" s="43"/>
      <c r="AI25" s="39"/>
      <c r="AJ25" s="39"/>
      <c r="AK25" s="45">
        <v>39730</v>
      </c>
      <c r="AL25" s="31" t="s">
        <v>186</v>
      </c>
      <c r="AM25" s="31"/>
      <c r="AN25" s="31" t="s">
        <v>227</v>
      </c>
    </row>
    <row r="26" spans="1:50" s="33" customFormat="1">
      <c r="A26" s="78" t="s">
        <v>231</v>
      </c>
      <c r="B26" s="46" t="s">
        <v>335</v>
      </c>
      <c r="C26" s="79" t="s">
        <v>181</v>
      </c>
      <c r="D26" s="46" t="s">
        <v>335</v>
      </c>
      <c r="E26" s="24" t="s">
        <v>336</v>
      </c>
      <c r="F26" s="24"/>
      <c r="G26" s="24"/>
      <c r="H26" s="24"/>
      <c r="I26" s="24"/>
      <c r="J26" s="24"/>
      <c r="K26" s="24"/>
      <c r="L26" s="80"/>
      <c r="M26" s="81"/>
      <c r="N26" s="24"/>
      <c r="O26" s="82"/>
      <c r="P26" s="82"/>
      <c r="Q26" s="82"/>
      <c r="R26" s="83">
        <v>7</v>
      </c>
      <c r="S26" s="83"/>
      <c r="T26" s="84">
        <v>7</v>
      </c>
      <c r="U26" s="84"/>
      <c r="V26" s="85"/>
      <c r="W26" s="84"/>
      <c r="X26" s="84"/>
      <c r="Y26" s="84">
        <v>12</v>
      </c>
      <c r="Z26" s="86">
        <v>44.916666666666664</v>
      </c>
      <c r="AA26" s="86">
        <v>141.98333333333332</v>
      </c>
      <c r="AB26" s="87">
        <v>100</v>
      </c>
      <c r="AC26" s="88"/>
      <c r="AD26" s="88"/>
      <c r="AE26" s="89"/>
      <c r="AF26" s="84"/>
      <c r="AG26" s="84"/>
      <c r="AH26" s="88"/>
      <c r="AI26" s="88"/>
      <c r="AJ26" s="84"/>
      <c r="AK26" s="90"/>
      <c r="AL26" s="82"/>
      <c r="AM26" s="82"/>
      <c r="AN26" s="82"/>
      <c r="AO26" s="46"/>
    </row>
    <row r="27" spans="1:50" s="33" customFormat="1">
      <c r="A27" s="33" t="s">
        <v>337</v>
      </c>
      <c r="B27" s="78" t="s">
        <v>337</v>
      </c>
      <c r="C27" s="35" t="s">
        <v>181</v>
      </c>
      <c r="D27" s="33" t="s">
        <v>337</v>
      </c>
      <c r="E27" s="19"/>
      <c r="F27" s="19"/>
      <c r="G27" s="36"/>
      <c r="H27" s="36">
        <v>1</v>
      </c>
      <c r="I27" s="36"/>
      <c r="J27" s="36"/>
      <c r="K27" s="36"/>
      <c r="L27" s="21">
        <v>39508</v>
      </c>
      <c r="M27" s="37">
        <v>2.335</v>
      </c>
      <c r="N27" s="20" t="s">
        <v>183</v>
      </c>
      <c r="O27" s="31" t="s">
        <v>338</v>
      </c>
      <c r="P27" s="31" t="s">
        <v>339</v>
      </c>
      <c r="Q27" s="31"/>
      <c r="R27" s="38"/>
      <c r="S27" s="38"/>
      <c r="T27" s="39"/>
      <c r="U27" s="39"/>
      <c r="V27" s="77"/>
      <c r="W27" s="20">
        <v>1</v>
      </c>
      <c r="X27" s="20"/>
      <c r="Y27" s="40" t="s">
        <v>340</v>
      </c>
      <c r="Z27" s="41">
        <v>44.916666666666664</v>
      </c>
      <c r="AA27" s="41">
        <v>141.98333333333332</v>
      </c>
      <c r="AB27" s="42">
        <v>100</v>
      </c>
      <c r="AC27" s="43"/>
      <c r="AD27" s="43"/>
      <c r="AE27" s="44"/>
      <c r="AF27" s="39"/>
      <c r="AG27" s="39"/>
      <c r="AH27" s="43"/>
      <c r="AI27" s="43"/>
      <c r="AJ27" s="39"/>
      <c r="AK27" s="45">
        <v>39356</v>
      </c>
      <c r="AL27" s="31" t="s">
        <v>186</v>
      </c>
      <c r="AM27" s="31"/>
      <c r="AN27" s="31"/>
    </row>
    <row r="28" spans="1:50" s="33" customFormat="1">
      <c r="B28" s="34"/>
      <c r="C28" s="35"/>
      <c r="D28" s="35"/>
      <c r="E28" s="19"/>
      <c r="F28" s="19"/>
      <c r="G28" s="36"/>
      <c r="H28" s="36"/>
      <c r="I28" s="36"/>
      <c r="J28" s="36"/>
      <c r="K28" s="36"/>
      <c r="L28" s="21"/>
      <c r="M28" s="37"/>
      <c r="N28" s="20" t="s">
        <v>183</v>
      </c>
      <c r="O28" s="31"/>
      <c r="P28" s="31"/>
      <c r="Q28" s="31"/>
      <c r="R28" s="38"/>
      <c r="S28" s="38"/>
      <c r="T28" s="39"/>
      <c r="U28" s="39"/>
      <c r="V28" s="77"/>
      <c r="W28" s="39"/>
      <c r="X28" s="39"/>
      <c r="Y28" s="40"/>
      <c r="Z28" s="41"/>
      <c r="AA28" s="41"/>
      <c r="AB28" s="42"/>
      <c r="AC28" s="43"/>
      <c r="AD28" s="43"/>
      <c r="AE28" s="44"/>
      <c r="AF28" s="39"/>
      <c r="AG28" s="39"/>
      <c r="AH28" s="43"/>
      <c r="AI28" s="43"/>
      <c r="AJ28" s="39"/>
      <c r="AK28" s="45"/>
      <c r="AL28" s="31"/>
      <c r="AM28" s="31"/>
      <c r="AN28" s="31"/>
    </row>
    <row r="29" spans="1:50" s="33" customFormat="1">
      <c r="A29"/>
      <c r="B29" s="4"/>
      <c r="C29" s="18"/>
      <c r="D29" s="18"/>
      <c r="E29" s="19"/>
      <c r="F29" s="19"/>
      <c r="G29" s="20"/>
      <c r="H29" s="20"/>
      <c r="I29" s="20"/>
      <c r="J29" s="20"/>
      <c r="K29" s="20"/>
      <c r="L29" s="21"/>
      <c r="M29" s="22"/>
      <c r="N29" s="20" t="s">
        <v>183</v>
      </c>
      <c r="O29"/>
      <c r="P29"/>
      <c r="Q29"/>
      <c r="R29" s="23"/>
      <c r="S29" s="23"/>
      <c r="T29" s="20"/>
      <c r="U29" s="20"/>
      <c r="V29" s="76"/>
      <c r="W29" s="20"/>
      <c r="X29" s="20"/>
      <c r="Y29" s="24"/>
      <c r="Z29" s="25"/>
      <c r="AA29" s="25"/>
      <c r="AB29" s="26"/>
      <c r="AC29" s="22"/>
      <c r="AD29" s="22"/>
      <c r="AE29" s="27"/>
      <c r="AF29" s="28"/>
      <c r="AG29"/>
      <c r="AH29" s="29"/>
      <c r="AI29" s="29"/>
      <c r="AJ29"/>
      <c r="AK29" s="30"/>
      <c r="AL29" s="32"/>
      <c r="AM29" s="48"/>
      <c r="AN29" s="32"/>
      <c r="AO29"/>
    </row>
    <row r="30" spans="1:50" s="22" customFormat="1">
      <c r="A30" s="49" t="s">
        <v>232</v>
      </c>
      <c r="B30" s="50" t="s">
        <v>233</v>
      </c>
      <c r="C30" s="51" t="s">
        <v>234</v>
      </c>
      <c r="D30" s="49" t="s">
        <v>232</v>
      </c>
      <c r="E30" s="49" t="s">
        <v>233</v>
      </c>
      <c r="F30" s="49"/>
      <c r="G30" s="20"/>
      <c r="H30" s="20"/>
      <c r="I30" s="20"/>
      <c r="J30" s="20"/>
      <c r="K30" s="20"/>
      <c r="L30" s="21"/>
      <c r="N30" s="20"/>
      <c r="O30"/>
      <c r="P30"/>
      <c r="Q30"/>
      <c r="R30" s="23">
        <v>8</v>
      </c>
      <c r="S30" s="23">
        <v>11</v>
      </c>
      <c r="T30" s="20">
        <v>8</v>
      </c>
      <c r="U30" s="20">
        <v>11</v>
      </c>
      <c r="V30" s="76">
        <v>6</v>
      </c>
      <c r="W30" s="20">
        <v>12</v>
      </c>
      <c r="X30" s="20">
        <v>1</v>
      </c>
      <c r="Y30" s="24"/>
      <c r="Z30" s="25"/>
      <c r="AA30" s="25"/>
      <c r="AB30" s="26"/>
      <c r="AE30" s="27"/>
      <c r="AF30" s="28"/>
      <c r="AG30"/>
      <c r="AH30" s="29"/>
      <c r="AI30" s="29"/>
      <c r="AJ30"/>
      <c r="AK30" s="30"/>
      <c r="AL30" s="32"/>
      <c r="AM30" s="48"/>
      <c r="AN30" s="32"/>
      <c r="AO30"/>
    </row>
    <row r="31" spans="1:50" s="22" customFormat="1">
      <c r="A31" s="49" t="s">
        <v>235</v>
      </c>
      <c r="B31" s="52" t="s">
        <v>236</v>
      </c>
      <c r="C31" s="51" t="s">
        <v>181</v>
      </c>
      <c r="D31" s="49" t="s">
        <v>235</v>
      </c>
      <c r="E31" s="49" t="s">
        <v>236</v>
      </c>
      <c r="F31" s="49"/>
      <c r="G31" s="20"/>
      <c r="H31" s="20"/>
      <c r="I31" s="20"/>
      <c r="J31" s="20"/>
      <c r="K31" s="20"/>
      <c r="L31" s="21"/>
      <c r="N31" s="20"/>
      <c r="O31"/>
      <c r="P31"/>
      <c r="Q31"/>
      <c r="R31" s="23">
        <v>9</v>
      </c>
      <c r="S31" s="23">
        <v>12</v>
      </c>
      <c r="U31" s="20"/>
      <c r="V31" s="76">
        <v>7</v>
      </c>
      <c r="W31" s="20">
        <v>9</v>
      </c>
      <c r="X31" s="20">
        <v>1</v>
      </c>
      <c r="Y31" s="24"/>
      <c r="Z31" s="25"/>
      <c r="AA31" s="25"/>
      <c r="AB31" s="26"/>
      <c r="AE31" s="27"/>
      <c r="AF31" s="28"/>
      <c r="AG31"/>
      <c r="AH31" s="29"/>
      <c r="AI31" s="29"/>
      <c r="AJ31"/>
      <c r="AK31" s="30"/>
      <c r="AL31" s="32"/>
      <c r="AM31" s="48"/>
      <c r="AN31" s="32"/>
      <c r="AO31"/>
    </row>
    <row r="32" spans="1:50" s="22" customFormat="1">
      <c r="A32" s="49" t="s">
        <v>237</v>
      </c>
      <c r="B32" s="4" t="s">
        <v>238</v>
      </c>
      <c r="C32" s="51" t="s">
        <v>181</v>
      </c>
      <c r="D32" s="49" t="s">
        <v>237</v>
      </c>
      <c r="E32" s="49" t="s">
        <v>238</v>
      </c>
      <c r="F32" s="49"/>
      <c r="G32" s="20"/>
      <c r="H32" s="20"/>
      <c r="I32" s="20"/>
      <c r="J32" s="20"/>
      <c r="K32" s="20"/>
      <c r="L32" s="21"/>
      <c r="N32" s="20" t="s">
        <v>183</v>
      </c>
      <c r="O32"/>
      <c r="P32"/>
      <c r="Q32"/>
      <c r="R32" s="23">
        <v>10</v>
      </c>
      <c r="S32" s="23"/>
      <c r="T32" s="20">
        <v>10</v>
      </c>
      <c r="U32" s="20"/>
      <c r="V32" s="76">
        <v>6</v>
      </c>
      <c r="W32" s="20">
        <v>12</v>
      </c>
      <c r="X32" s="20">
        <v>1</v>
      </c>
      <c r="Y32" s="24"/>
      <c r="Z32" s="25"/>
      <c r="AA32" s="25"/>
      <c r="AB32" s="26"/>
      <c r="AE32" s="27"/>
      <c r="AF32" s="28"/>
      <c r="AG32"/>
      <c r="AH32" s="29"/>
      <c r="AI32" s="29"/>
      <c r="AJ32"/>
      <c r="AK32" s="30"/>
      <c r="AL32" s="32"/>
      <c r="AM32" s="48"/>
      <c r="AN32" s="32"/>
      <c r="AO32"/>
    </row>
    <row r="33" spans="1:41" s="22" customFormat="1">
      <c r="A33" s="49" t="s">
        <v>239</v>
      </c>
      <c r="B33" s="52" t="s">
        <v>240</v>
      </c>
      <c r="C33" s="51" t="s">
        <v>241</v>
      </c>
      <c r="D33" s="49" t="s">
        <v>239</v>
      </c>
      <c r="E33" s="49" t="s">
        <v>240</v>
      </c>
      <c r="F33" s="49"/>
      <c r="G33" s="20"/>
      <c r="H33" s="20"/>
      <c r="I33" s="20"/>
      <c r="J33" s="20"/>
      <c r="K33" s="20"/>
      <c r="L33" s="21"/>
      <c r="N33" s="20" t="s">
        <v>242</v>
      </c>
      <c r="O33"/>
      <c r="P33"/>
      <c r="Q33"/>
      <c r="R33" s="23">
        <v>11</v>
      </c>
      <c r="S33" s="23"/>
      <c r="T33" s="20">
        <v>11</v>
      </c>
      <c r="U33" s="20"/>
      <c r="V33" s="76">
        <v>6</v>
      </c>
      <c r="W33" s="20">
        <v>12</v>
      </c>
      <c r="X33" s="20">
        <v>1</v>
      </c>
      <c r="Y33" s="24"/>
      <c r="Z33" s="25"/>
      <c r="AA33" s="25"/>
      <c r="AB33" s="26"/>
      <c r="AE33" s="27"/>
      <c r="AF33" s="28"/>
      <c r="AG33"/>
      <c r="AH33" s="29"/>
      <c r="AI33" s="29"/>
      <c r="AJ33"/>
      <c r="AK33" s="30"/>
      <c r="AL33" s="32"/>
      <c r="AM33" s="48"/>
      <c r="AN33" s="32"/>
      <c r="AO33"/>
    </row>
    <row r="34" spans="1:41" s="22" customFormat="1">
      <c r="A34" t="s">
        <v>243</v>
      </c>
      <c r="B34" s="53" t="s">
        <v>244</v>
      </c>
      <c r="C34" s="51" t="s">
        <v>241</v>
      </c>
      <c r="D34" t="s">
        <v>243</v>
      </c>
      <c r="E34" s="49" t="s">
        <v>244</v>
      </c>
      <c r="F34" s="49"/>
      <c r="G34" s="20"/>
      <c r="H34" s="20"/>
      <c r="I34" s="20"/>
      <c r="J34" s="20"/>
      <c r="K34" s="20"/>
      <c r="L34" s="21"/>
      <c r="N34" s="54" t="s">
        <v>245</v>
      </c>
      <c r="O34"/>
      <c r="P34"/>
      <c r="Q34"/>
      <c r="R34" s="23">
        <v>12</v>
      </c>
      <c r="S34" s="23"/>
      <c r="T34" s="20">
        <v>12</v>
      </c>
      <c r="U34" s="20"/>
      <c r="V34" s="76">
        <v>6</v>
      </c>
      <c r="W34" s="20">
        <v>12</v>
      </c>
      <c r="X34" s="20">
        <v>1</v>
      </c>
      <c r="Y34" s="24"/>
      <c r="Z34" s="25"/>
      <c r="AA34" s="25"/>
      <c r="AB34" s="26"/>
      <c r="AE34" s="27"/>
      <c r="AF34" s="28"/>
      <c r="AG34"/>
      <c r="AH34" s="29"/>
      <c r="AI34" s="29"/>
      <c r="AJ34"/>
      <c r="AK34" s="30"/>
      <c r="AL34" s="32"/>
      <c r="AM34" s="48"/>
      <c r="AN34" s="32"/>
      <c r="AO34"/>
    </row>
    <row r="35" spans="1:41" s="22" customFormat="1">
      <c r="A35" t="s">
        <v>341</v>
      </c>
      <c r="B35" s="50" t="s">
        <v>342</v>
      </c>
      <c r="C35" s="18" t="s">
        <v>343</v>
      </c>
      <c r="D35" t="s">
        <v>341</v>
      </c>
      <c r="E35" s="49" t="s">
        <v>342</v>
      </c>
      <c r="F35" s="49"/>
      <c r="G35" s="20"/>
      <c r="H35" s="20"/>
      <c r="I35" s="20"/>
      <c r="J35" s="20"/>
      <c r="K35" s="20"/>
      <c r="L35" s="21"/>
      <c r="N35" s="20"/>
      <c r="O35"/>
      <c r="P35"/>
      <c r="Q35"/>
      <c r="R35" s="23"/>
      <c r="S35" s="23"/>
      <c r="T35" s="20">
        <v>9</v>
      </c>
      <c r="U35" s="20"/>
      <c r="V35" s="76"/>
      <c r="W35" s="20">
        <v>9</v>
      </c>
      <c r="X35" s="20"/>
      <c r="Y35" s="24"/>
      <c r="Z35" s="25"/>
      <c r="AA35" s="25"/>
      <c r="AB35" s="26"/>
      <c r="AE35" s="27"/>
      <c r="AF35" s="28"/>
      <c r="AG35"/>
      <c r="AH35" s="29"/>
      <c r="AI35" s="29"/>
      <c r="AJ35"/>
      <c r="AK35" s="30"/>
      <c r="AL35" s="32"/>
      <c r="AM35" s="48"/>
      <c r="AN35" s="32"/>
      <c r="AO35"/>
    </row>
    <row r="36" spans="1:41" s="22" customFormat="1">
      <c r="A36" t="s">
        <v>246</v>
      </c>
      <c r="B36" s="50" t="s">
        <v>247</v>
      </c>
      <c r="C36" s="51" t="s">
        <v>181</v>
      </c>
      <c r="D36" t="s">
        <v>246</v>
      </c>
      <c r="E36" s="19"/>
      <c r="F36" s="19"/>
      <c r="G36" s="20"/>
      <c r="H36" s="20"/>
      <c r="I36" s="20"/>
      <c r="J36" s="20"/>
      <c r="K36" s="20"/>
      <c r="L36" s="21"/>
      <c r="N36" s="20"/>
      <c r="O36"/>
      <c r="P36"/>
      <c r="Q36"/>
      <c r="R36" s="23">
        <v>13</v>
      </c>
      <c r="S36" s="23"/>
      <c r="T36" s="20"/>
      <c r="U36" s="20"/>
      <c r="V36" s="76">
        <v>6</v>
      </c>
      <c r="W36" s="20">
        <v>6</v>
      </c>
      <c r="X36" s="20">
        <v>1</v>
      </c>
      <c r="Y36" s="24"/>
      <c r="Z36" s="25"/>
      <c r="AA36" s="25"/>
      <c r="AB36" s="26"/>
      <c r="AE36" s="27"/>
      <c r="AF36" s="28"/>
      <c r="AG36"/>
      <c r="AH36" s="29"/>
      <c r="AI36" s="29"/>
      <c r="AJ36"/>
      <c r="AK36" s="30"/>
      <c r="AL36" s="32"/>
      <c r="AM36" s="48"/>
      <c r="AN36" s="32"/>
      <c r="AO36"/>
    </row>
    <row r="37" spans="1:41" s="22" customFormat="1">
      <c r="A37" t="s">
        <v>248</v>
      </c>
      <c r="B37" s="50" t="s">
        <v>249</v>
      </c>
      <c r="C37" s="51" t="s">
        <v>181</v>
      </c>
      <c r="D37" t="s">
        <v>248</v>
      </c>
      <c r="E37" s="19"/>
      <c r="F37" s="19"/>
      <c r="G37" s="20"/>
      <c r="H37" s="20"/>
      <c r="I37" s="20"/>
      <c r="J37" s="20"/>
      <c r="K37" s="20"/>
      <c r="L37" s="21"/>
      <c r="N37" s="20"/>
      <c r="O37"/>
      <c r="P37"/>
      <c r="Q37"/>
      <c r="R37" s="23">
        <v>14</v>
      </c>
      <c r="S37" s="23"/>
      <c r="T37" s="20"/>
      <c r="U37" s="20"/>
      <c r="V37" s="76">
        <v>6</v>
      </c>
      <c r="W37" s="20">
        <v>3</v>
      </c>
      <c r="X37" s="20">
        <v>1</v>
      </c>
      <c r="Y37" s="24"/>
      <c r="Z37" s="25"/>
      <c r="AA37" s="25"/>
      <c r="AB37" s="26"/>
      <c r="AE37" s="27"/>
      <c r="AF37" s="28"/>
      <c r="AG37"/>
      <c r="AH37" s="29"/>
      <c r="AI37" s="29"/>
      <c r="AJ37"/>
      <c r="AK37" s="30"/>
      <c r="AL37" s="32"/>
      <c r="AM37" s="48"/>
      <c r="AN37" s="32"/>
      <c r="AO37"/>
    </row>
    <row r="38" spans="1:41" s="22" customFormat="1">
      <c r="A38" t="s">
        <v>250</v>
      </c>
      <c r="B38" s="4" t="s">
        <v>251</v>
      </c>
      <c r="C38" s="55" t="s">
        <v>252</v>
      </c>
      <c r="D38" t="s">
        <v>250</v>
      </c>
      <c r="E38" s="19"/>
      <c r="F38" s="19"/>
      <c r="G38" s="20"/>
      <c r="H38" s="20"/>
      <c r="I38" s="20"/>
      <c r="J38" s="20"/>
      <c r="K38" s="20"/>
      <c r="L38" s="21"/>
      <c r="N38" s="20"/>
      <c r="O38"/>
      <c r="P38"/>
      <c r="Q38"/>
      <c r="R38" s="23"/>
      <c r="S38" s="23"/>
      <c r="T38" s="20">
        <v>13</v>
      </c>
      <c r="U38" s="20">
        <v>12</v>
      </c>
      <c r="V38" s="76">
        <v>6</v>
      </c>
      <c r="W38" s="20">
        <v>10</v>
      </c>
      <c r="X38" s="20"/>
      <c r="Y38" s="24"/>
      <c r="Z38" s="25"/>
      <c r="AA38" s="25"/>
      <c r="AB38" s="26"/>
      <c r="AE38" s="27"/>
      <c r="AF38" s="28"/>
      <c r="AG38"/>
      <c r="AH38" s="29"/>
      <c r="AI38" s="29"/>
      <c r="AJ38"/>
      <c r="AK38" s="30"/>
      <c r="AL38" s="32"/>
      <c r="AM38" s="48"/>
      <c r="AN38" s="32"/>
      <c r="AO38"/>
    </row>
    <row r="39" spans="1:41" s="33" customFormat="1">
      <c r="A39" t="s">
        <v>344</v>
      </c>
      <c r="B39" s="4" t="s">
        <v>345</v>
      </c>
      <c r="C39" s="51" t="s">
        <v>181</v>
      </c>
      <c r="D39" t="s">
        <v>344</v>
      </c>
      <c r="E39" s="19"/>
      <c r="F39" s="19"/>
      <c r="G39" s="20"/>
      <c r="H39" s="20"/>
      <c r="I39" s="20"/>
      <c r="J39" s="20"/>
      <c r="K39" s="20"/>
      <c r="L39" s="21"/>
      <c r="M39" s="22"/>
      <c r="N39" s="20"/>
      <c r="O39"/>
      <c r="P39"/>
      <c r="Q39"/>
      <c r="R39" s="23"/>
      <c r="S39" s="23"/>
      <c r="T39" s="20">
        <v>14</v>
      </c>
      <c r="U39" s="20"/>
      <c r="V39" s="76"/>
      <c r="W39" s="20">
        <v>6</v>
      </c>
      <c r="X39" s="20"/>
      <c r="Y39" s="24"/>
      <c r="Z39" s="25"/>
      <c r="AA39" s="25"/>
      <c r="AB39" s="26"/>
      <c r="AC39" s="22"/>
      <c r="AD39" s="22"/>
      <c r="AE39" s="27"/>
      <c r="AF39" s="28"/>
      <c r="AG39"/>
      <c r="AH39" s="29"/>
      <c r="AI39" s="29"/>
      <c r="AJ39"/>
      <c r="AK39" s="30"/>
      <c r="AL39" s="32"/>
      <c r="AM39" s="48"/>
      <c r="AN39" s="32"/>
      <c r="AO39"/>
    </row>
    <row r="40" spans="1:41" s="33" customFormat="1">
      <c r="A40" t="s">
        <v>346</v>
      </c>
      <c r="B40" s="4" t="s">
        <v>347</v>
      </c>
      <c r="C40" s="51" t="s">
        <v>181</v>
      </c>
      <c r="D40" t="s">
        <v>346</v>
      </c>
      <c r="E40" s="19"/>
      <c r="F40" s="19"/>
      <c r="G40" s="20"/>
      <c r="H40" s="20"/>
      <c r="I40" s="20"/>
      <c r="J40" s="20"/>
      <c r="K40" s="20"/>
      <c r="L40" s="21"/>
      <c r="M40" s="22"/>
      <c r="N40" s="20"/>
      <c r="O40"/>
      <c r="P40"/>
      <c r="Q40"/>
      <c r="R40" s="23"/>
      <c r="S40" s="23"/>
      <c r="T40" s="20">
        <v>15</v>
      </c>
      <c r="U40" s="20"/>
      <c r="V40" s="76"/>
      <c r="W40" s="20">
        <v>6</v>
      </c>
      <c r="X40" s="20"/>
      <c r="Y40" s="24"/>
      <c r="Z40" s="25"/>
      <c r="AA40" s="25"/>
      <c r="AB40" s="26"/>
      <c r="AC40" s="22"/>
      <c r="AD40" s="22"/>
      <c r="AE40" s="27"/>
      <c r="AF40" s="28"/>
      <c r="AG40"/>
      <c r="AH40" s="29"/>
      <c r="AI40" s="29"/>
      <c r="AJ40"/>
      <c r="AK40" s="30"/>
      <c r="AL40" s="32"/>
      <c r="AM40" s="48"/>
      <c r="AN40" s="32"/>
      <c r="AO40"/>
    </row>
    <row r="41" spans="1:41" s="56" customFormat="1">
      <c r="A41" s="56" t="s">
        <v>348</v>
      </c>
      <c r="B41" s="91" t="s">
        <v>349</v>
      </c>
      <c r="C41" s="92" t="s">
        <v>181</v>
      </c>
      <c r="D41" s="56" t="s">
        <v>348</v>
      </c>
      <c r="E41" s="57"/>
      <c r="F41" s="57"/>
      <c r="G41" s="57"/>
      <c r="H41" s="57"/>
      <c r="I41" s="57"/>
      <c r="J41" s="57"/>
      <c r="K41" s="57"/>
      <c r="L41" s="58"/>
      <c r="M41" s="59"/>
      <c r="N41" s="57"/>
      <c r="R41" s="60"/>
      <c r="S41" s="60"/>
      <c r="T41" s="57">
        <v>16</v>
      </c>
      <c r="U41" s="57"/>
      <c r="V41" s="93"/>
      <c r="W41" s="57">
        <v>6</v>
      </c>
      <c r="X41" s="57"/>
      <c r="Y41" s="57"/>
      <c r="Z41" s="94"/>
      <c r="AA41" s="94"/>
      <c r="AB41" s="95"/>
      <c r="AC41" s="59"/>
      <c r="AD41" s="59"/>
      <c r="AE41" s="96"/>
      <c r="AF41" s="97"/>
      <c r="AH41" s="98"/>
      <c r="AI41" s="98"/>
      <c r="AK41" s="58"/>
      <c r="AL41" s="99"/>
      <c r="AM41" s="100"/>
      <c r="AN41" s="99"/>
    </row>
    <row r="42" spans="1:41" s="33" customFormat="1">
      <c r="A42" s="56" t="s">
        <v>350</v>
      </c>
      <c r="B42" s="91" t="s">
        <v>351</v>
      </c>
      <c r="C42" s="56" t="s">
        <v>352</v>
      </c>
      <c r="D42" s="56" t="s">
        <v>350</v>
      </c>
      <c r="E42" s="57"/>
      <c r="F42" s="57"/>
      <c r="G42" s="57"/>
      <c r="H42" s="57"/>
      <c r="I42" s="57"/>
      <c r="J42" s="57"/>
      <c r="K42" s="57"/>
      <c r="L42" s="58"/>
      <c r="M42" s="59"/>
      <c r="N42" s="57"/>
      <c r="O42" s="56"/>
      <c r="P42" s="56"/>
      <c r="Q42" s="56"/>
      <c r="R42" s="60"/>
      <c r="S42" s="60"/>
      <c r="T42" s="57">
        <v>17</v>
      </c>
      <c r="U42" s="57"/>
      <c r="V42" s="93"/>
      <c r="W42" s="57">
        <v>6</v>
      </c>
      <c r="X42" s="57"/>
      <c r="Y42" s="24"/>
      <c r="Z42" s="25"/>
      <c r="AA42" s="25"/>
      <c r="AB42" s="26"/>
      <c r="AC42" s="22"/>
      <c r="AD42" s="22"/>
      <c r="AE42" s="27"/>
      <c r="AF42" s="28"/>
      <c r="AG42"/>
      <c r="AH42" s="29"/>
      <c r="AI42" s="29"/>
      <c r="AJ42"/>
      <c r="AK42" s="30"/>
      <c r="AL42" s="32"/>
      <c r="AM42" s="48"/>
      <c r="AN42" s="32"/>
      <c r="AO42"/>
    </row>
    <row r="43" spans="1:41" s="33" customFormat="1">
      <c r="A43" s="61" t="s">
        <v>253</v>
      </c>
      <c r="B43" s="62" t="s">
        <v>254</v>
      </c>
      <c r="C43" s="63" t="s">
        <v>181</v>
      </c>
      <c r="D43" s="61" t="s">
        <v>253</v>
      </c>
      <c r="E43" s="61"/>
      <c r="F43" s="61" t="s">
        <v>255</v>
      </c>
      <c r="G43" s="57"/>
      <c r="H43" s="57"/>
      <c r="I43" s="57"/>
      <c r="J43" s="57"/>
      <c r="K43" s="57"/>
      <c r="L43" s="58"/>
      <c r="M43" s="59"/>
      <c r="N43" s="57"/>
      <c r="O43" s="56"/>
      <c r="P43" s="56"/>
      <c r="Q43" s="56"/>
      <c r="R43" s="60">
        <v>15</v>
      </c>
      <c r="S43" s="60"/>
      <c r="T43" s="57"/>
      <c r="U43" s="57"/>
      <c r="V43" s="93">
        <v>6</v>
      </c>
      <c r="W43" s="57">
        <v>6</v>
      </c>
      <c r="X43" s="57">
        <v>1</v>
      </c>
      <c r="Y43" s="24"/>
      <c r="Z43" s="25"/>
      <c r="AA43" s="25"/>
      <c r="AB43" s="26"/>
      <c r="AC43" s="22"/>
      <c r="AD43" s="22"/>
      <c r="AE43" s="27"/>
      <c r="AF43" s="28"/>
      <c r="AG43"/>
      <c r="AH43" s="29"/>
      <c r="AI43" s="29"/>
      <c r="AJ43"/>
      <c r="AK43" s="30"/>
      <c r="AL43" s="32"/>
      <c r="AM43" s="48"/>
      <c r="AN43" s="32"/>
      <c r="AO43"/>
    </row>
    <row r="44" spans="1:41" s="22" customFormat="1">
      <c r="A44" s="64" t="s">
        <v>195</v>
      </c>
      <c r="B44" s="64" t="s">
        <v>256</v>
      </c>
      <c r="C44" s="51" t="s">
        <v>181</v>
      </c>
      <c r="D44" s="46" t="s">
        <v>451</v>
      </c>
      <c r="E44" s="19"/>
      <c r="F44" s="19"/>
      <c r="G44" s="20"/>
      <c r="H44" s="20"/>
      <c r="I44" s="20"/>
      <c r="J44" s="20"/>
      <c r="K44" s="20"/>
      <c r="L44" s="21"/>
      <c r="N44" s="20" t="s">
        <v>183</v>
      </c>
      <c r="O44"/>
      <c r="P44"/>
      <c r="Q44"/>
      <c r="R44" s="23"/>
      <c r="S44" s="23"/>
      <c r="T44" s="20"/>
      <c r="U44" s="20"/>
      <c r="V44" s="76"/>
      <c r="W44" s="20">
        <v>1</v>
      </c>
      <c r="X44" s="20"/>
      <c r="Y44" s="40">
        <v>4</v>
      </c>
      <c r="Z44" s="86">
        <v>31.83</v>
      </c>
      <c r="AA44" s="86">
        <v>131.41999999999999</v>
      </c>
      <c r="AB44" s="87">
        <v>30</v>
      </c>
      <c r="AE44" s="27"/>
      <c r="AF44" s="28"/>
      <c r="AG44"/>
      <c r="AH44" s="29"/>
      <c r="AI44" s="29"/>
      <c r="AJ44"/>
      <c r="AK44" s="30"/>
      <c r="AL44" s="32"/>
      <c r="AM44" s="48"/>
      <c r="AN44" s="32"/>
      <c r="AO44"/>
    </row>
    <row r="45" spans="1:41" s="22" customFormat="1">
      <c r="A45" s="64" t="s">
        <v>195</v>
      </c>
      <c r="B45" s="64" t="s">
        <v>257</v>
      </c>
      <c r="C45" s="51" t="s">
        <v>181</v>
      </c>
      <c r="D45" s="46" t="s">
        <v>451</v>
      </c>
      <c r="E45" s="19"/>
      <c r="F45" s="19"/>
      <c r="G45" s="20"/>
      <c r="H45" s="20"/>
      <c r="I45" s="20"/>
      <c r="J45" s="20"/>
      <c r="K45" s="20"/>
      <c r="L45" s="21"/>
      <c r="N45" s="20" t="s">
        <v>183</v>
      </c>
      <c r="O45"/>
      <c r="P45"/>
      <c r="Q45"/>
      <c r="R45" s="23"/>
      <c r="S45" s="23"/>
      <c r="T45" s="20"/>
      <c r="U45" s="20"/>
      <c r="V45" s="76"/>
      <c r="W45" s="20">
        <v>1</v>
      </c>
      <c r="X45" s="20"/>
      <c r="Y45" s="40">
        <v>4</v>
      </c>
      <c r="Z45" s="86">
        <v>31.83</v>
      </c>
      <c r="AA45" s="86">
        <v>131.41999999999999</v>
      </c>
      <c r="AB45" s="87">
        <v>30</v>
      </c>
      <c r="AE45" s="27"/>
      <c r="AF45" s="28"/>
      <c r="AG45"/>
      <c r="AH45" s="29"/>
      <c r="AI45" s="29"/>
      <c r="AJ45"/>
      <c r="AK45" s="30"/>
      <c r="AL45" s="32"/>
      <c r="AM45" s="48"/>
      <c r="AN45" s="32"/>
      <c r="AO45"/>
    </row>
    <row r="46" spans="1:41" s="22" customFormat="1">
      <c r="A46" s="64" t="s">
        <v>195</v>
      </c>
      <c r="B46" s="64" t="s">
        <v>258</v>
      </c>
      <c r="C46" s="51" t="s">
        <v>181</v>
      </c>
      <c r="D46" s="46" t="s">
        <v>451</v>
      </c>
      <c r="E46" s="19"/>
      <c r="F46" s="19"/>
      <c r="G46" s="20"/>
      <c r="H46" s="20"/>
      <c r="I46" s="20"/>
      <c r="J46" s="20"/>
      <c r="K46" s="20"/>
      <c r="L46" s="21"/>
      <c r="N46" s="20" t="s">
        <v>183</v>
      </c>
      <c r="O46"/>
      <c r="P46"/>
      <c r="Q46"/>
      <c r="R46" s="23">
        <v>2</v>
      </c>
      <c r="S46" s="23"/>
      <c r="T46" s="20"/>
      <c r="U46" s="20"/>
      <c r="V46" s="76">
        <v>6</v>
      </c>
      <c r="W46" s="20">
        <v>7</v>
      </c>
      <c r="X46" s="20">
        <v>1</v>
      </c>
      <c r="Y46" s="40">
        <v>4</v>
      </c>
      <c r="Z46" s="86">
        <v>31.83</v>
      </c>
      <c r="AA46" s="86">
        <v>131.41999999999999</v>
      </c>
      <c r="AB46" s="87">
        <v>30</v>
      </c>
      <c r="AE46" s="27"/>
      <c r="AF46" s="28"/>
      <c r="AG46"/>
      <c r="AH46" s="29"/>
      <c r="AI46" s="29"/>
      <c r="AJ46"/>
      <c r="AK46" s="30"/>
      <c r="AL46" s="32"/>
      <c r="AM46" s="48"/>
      <c r="AN46" s="32"/>
      <c r="AO46"/>
    </row>
    <row r="47" spans="1:41" s="22" customFormat="1">
      <c r="A47" s="64" t="s">
        <v>195</v>
      </c>
      <c r="B47" s="64" t="s">
        <v>259</v>
      </c>
      <c r="C47" s="51" t="s">
        <v>181</v>
      </c>
      <c r="D47" s="46" t="s">
        <v>451</v>
      </c>
      <c r="E47" s="19"/>
      <c r="F47" s="19"/>
      <c r="G47" s="20"/>
      <c r="H47" s="20"/>
      <c r="I47" s="20"/>
      <c r="J47" s="20"/>
      <c r="K47" s="20"/>
      <c r="L47" s="21"/>
      <c r="N47" s="20" t="s">
        <v>183</v>
      </c>
      <c r="O47"/>
      <c r="P47"/>
      <c r="Q47"/>
      <c r="R47" s="23"/>
      <c r="S47" s="23"/>
      <c r="T47" s="20">
        <v>2</v>
      </c>
      <c r="U47" s="20"/>
      <c r="V47" s="76"/>
      <c r="W47" s="20">
        <v>6</v>
      </c>
      <c r="X47" s="20"/>
      <c r="Y47" s="40">
        <v>4</v>
      </c>
      <c r="Z47" s="86">
        <v>31.83</v>
      </c>
      <c r="AA47" s="86">
        <v>131.41999999999999</v>
      </c>
      <c r="AB47" s="87">
        <v>30</v>
      </c>
      <c r="AE47" s="27"/>
      <c r="AF47" s="28"/>
      <c r="AG47"/>
      <c r="AH47" s="29"/>
      <c r="AI47" s="29"/>
      <c r="AJ47"/>
      <c r="AK47" s="30"/>
      <c r="AL47" s="32"/>
      <c r="AM47" s="48"/>
      <c r="AN47" s="32"/>
      <c r="AO47"/>
    </row>
    <row r="48" spans="1:41" s="22" customFormat="1">
      <c r="A48" s="64" t="s">
        <v>195</v>
      </c>
      <c r="B48" s="64" t="s">
        <v>260</v>
      </c>
      <c r="C48" s="51" t="s">
        <v>181</v>
      </c>
      <c r="D48" s="46" t="s">
        <v>451</v>
      </c>
      <c r="E48" s="19"/>
      <c r="F48" s="19"/>
      <c r="G48" s="20"/>
      <c r="H48" s="20"/>
      <c r="I48" s="20"/>
      <c r="J48" s="20"/>
      <c r="K48" s="20"/>
      <c r="L48" s="21"/>
      <c r="N48" s="20" t="s">
        <v>183</v>
      </c>
      <c r="O48"/>
      <c r="P48"/>
      <c r="Q48"/>
      <c r="R48" s="23"/>
      <c r="S48" s="23"/>
      <c r="T48" s="20"/>
      <c r="U48" s="20"/>
      <c r="V48" s="76"/>
      <c r="W48" s="20">
        <v>1</v>
      </c>
      <c r="X48" s="20"/>
      <c r="Y48" s="40">
        <v>4</v>
      </c>
      <c r="Z48" s="86">
        <v>31.83</v>
      </c>
      <c r="AA48" s="86">
        <v>131.41999999999999</v>
      </c>
      <c r="AB48" s="87">
        <v>30</v>
      </c>
      <c r="AE48" s="27"/>
      <c r="AF48" s="28"/>
      <c r="AG48"/>
      <c r="AH48" s="29"/>
      <c r="AI48" s="29"/>
      <c r="AJ48"/>
      <c r="AK48" s="30"/>
      <c r="AL48" s="32"/>
      <c r="AM48" s="48"/>
      <c r="AN48" s="32"/>
      <c r="AO48"/>
    </row>
    <row r="49" spans="1:50" s="22" customFormat="1">
      <c r="A49" s="64" t="s">
        <v>202</v>
      </c>
      <c r="B49" s="64" t="s">
        <v>261</v>
      </c>
      <c r="C49" s="51" t="s">
        <v>181</v>
      </c>
      <c r="D49" s="46" t="s">
        <v>319</v>
      </c>
      <c r="E49" s="19"/>
      <c r="F49" s="19"/>
      <c r="G49" s="20"/>
      <c r="H49" s="20"/>
      <c r="I49" s="20"/>
      <c r="J49" s="20"/>
      <c r="K49" s="20"/>
      <c r="L49" s="21"/>
      <c r="N49" s="20" t="s">
        <v>183</v>
      </c>
      <c r="O49"/>
      <c r="P49"/>
      <c r="Q49"/>
      <c r="R49" s="23"/>
      <c r="S49" s="23"/>
      <c r="T49" s="20"/>
      <c r="U49" s="20"/>
      <c r="V49" s="76"/>
      <c r="W49" s="20">
        <v>2</v>
      </c>
      <c r="X49" s="20"/>
      <c r="Y49" s="84" t="s">
        <v>321</v>
      </c>
      <c r="Z49" s="86">
        <v>36</v>
      </c>
      <c r="AA49" s="86">
        <v>138.12</v>
      </c>
      <c r="AB49" s="87">
        <v>1120</v>
      </c>
      <c r="AE49" s="27"/>
      <c r="AF49" s="28"/>
      <c r="AG49"/>
      <c r="AH49" s="29"/>
      <c r="AI49" s="29"/>
      <c r="AJ49"/>
      <c r="AK49" s="30"/>
      <c r="AL49" s="32"/>
      <c r="AM49" s="48"/>
      <c r="AN49" s="32"/>
      <c r="AO49"/>
    </row>
    <row r="50" spans="1:50" s="22" customFormat="1">
      <c r="A50" s="64" t="s">
        <v>202</v>
      </c>
      <c r="B50" s="64" t="s">
        <v>262</v>
      </c>
      <c r="C50" s="51" t="s">
        <v>181</v>
      </c>
      <c r="D50" s="46" t="s">
        <v>319</v>
      </c>
      <c r="E50" s="19"/>
      <c r="F50" s="19"/>
      <c r="G50" s="20"/>
      <c r="H50" s="20"/>
      <c r="I50" s="20"/>
      <c r="J50" s="20"/>
      <c r="K50" s="20"/>
      <c r="L50" s="21"/>
      <c r="N50" s="20" t="s">
        <v>183</v>
      </c>
      <c r="O50"/>
      <c r="P50"/>
      <c r="Q50"/>
      <c r="R50" s="23"/>
      <c r="S50" s="23"/>
      <c r="T50" s="20">
        <v>4</v>
      </c>
      <c r="U50" s="20"/>
      <c r="V50" s="76"/>
      <c r="W50" s="20">
        <v>6</v>
      </c>
      <c r="X50" s="20"/>
      <c r="Y50" s="84" t="s">
        <v>321</v>
      </c>
      <c r="Z50" s="86">
        <v>36</v>
      </c>
      <c r="AA50" s="86">
        <v>138.12</v>
      </c>
      <c r="AB50" s="87">
        <v>1120</v>
      </c>
      <c r="AE50" s="27"/>
      <c r="AF50" s="28"/>
      <c r="AG50"/>
      <c r="AH50" s="29"/>
      <c r="AI50" s="29"/>
      <c r="AJ50"/>
      <c r="AK50" s="30"/>
      <c r="AL50" s="32"/>
      <c r="AM50" s="48"/>
      <c r="AN50" s="32"/>
      <c r="AO50"/>
    </row>
    <row r="51" spans="1:50" s="22" customFormat="1">
      <c r="A51" s="64" t="s">
        <v>202</v>
      </c>
      <c r="B51" s="64" t="s">
        <v>263</v>
      </c>
      <c r="C51" s="51" t="s">
        <v>181</v>
      </c>
      <c r="D51" s="46" t="s">
        <v>319</v>
      </c>
      <c r="E51" s="19"/>
      <c r="F51" s="19"/>
      <c r="G51" s="20"/>
      <c r="H51" s="20"/>
      <c r="I51" s="20"/>
      <c r="J51" s="20"/>
      <c r="K51" s="20"/>
      <c r="L51" s="21"/>
      <c r="N51" s="20" t="s">
        <v>183</v>
      </c>
      <c r="O51"/>
      <c r="P51"/>
      <c r="Q51"/>
      <c r="R51" s="23">
        <v>4</v>
      </c>
      <c r="S51" s="23"/>
      <c r="T51" s="20"/>
      <c r="U51" s="20"/>
      <c r="V51" s="76">
        <v>6</v>
      </c>
      <c r="W51" s="20">
        <v>6</v>
      </c>
      <c r="X51" s="20">
        <v>1</v>
      </c>
      <c r="Y51" s="84" t="s">
        <v>321</v>
      </c>
      <c r="Z51" s="86">
        <v>36</v>
      </c>
      <c r="AA51" s="86">
        <v>138.12</v>
      </c>
      <c r="AB51" s="87">
        <v>1120</v>
      </c>
      <c r="AE51" s="27"/>
      <c r="AF51" s="28"/>
      <c r="AG51"/>
      <c r="AH51" s="29"/>
      <c r="AI51" s="29"/>
      <c r="AJ51"/>
      <c r="AK51" s="30"/>
      <c r="AL51" s="32"/>
      <c r="AM51" s="48"/>
      <c r="AN51" s="32"/>
      <c r="AO51"/>
    </row>
    <row r="52" spans="1:50" s="22" customFormat="1">
      <c r="A52" s="64" t="s">
        <v>231</v>
      </c>
      <c r="B52" s="64" t="s">
        <v>264</v>
      </c>
      <c r="C52" s="51" t="s">
        <v>181</v>
      </c>
      <c r="D52" s="46" t="s">
        <v>335</v>
      </c>
      <c r="E52" s="19"/>
      <c r="F52" s="19"/>
      <c r="G52" s="20"/>
      <c r="H52" s="20"/>
      <c r="I52" s="20"/>
      <c r="J52" s="20"/>
      <c r="K52" s="20"/>
      <c r="L52" s="21"/>
      <c r="N52" s="20" t="s">
        <v>183</v>
      </c>
      <c r="O52"/>
      <c r="P52"/>
      <c r="Q52"/>
      <c r="R52" s="23"/>
      <c r="S52" s="23"/>
      <c r="T52" s="20"/>
      <c r="U52" s="20"/>
      <c r="V52" s="76"/>
      <c r="W52" s="20">
        <v>1</v>
      </c>
      <c r="X52" s="20"/>
      <c r="Y52" s="84">
        <v>12</v>
      </c>
      <c r="Z52" s="86">
        <v>44.916666666666664</v>
      </c>
      <c r="AA52" s="86">
        <v>141.98333333333332</v>
      </c>
      <c r="AB52" s="87">
        <v>100</v>
      </c>
      <c r="AE52" s="27"/>
      <c r="AF52" s="28"/>
      <c r="AG52"/>
      <c r="AH52" s="29"/>
      <c r="AI52" s="29"/>
      <c r="AJ52"/>
      <c r="AK52" s="30"/>
      <c r="AL52" s="32"/>
      <c r="AM52" s="48"/>
      <c r="AN52" s="32"/>
      <c r="AO52"/>
    </row>
    <row r="53" spans="1:50" s="22" customFormat="1">
      <c r="A53" s="64" t="s">
        <v>231</v>
      </c>
      <c r="B53" s="64" t="s">
        <v>265</v>
      </c>
      <c r="C53" s="51" t="s">
        <v>181</v>
      </c>
      <c r="D53" s="46" t="s">
        <v>335</v>
      </c>
      <c r="E53" s="19"/>
      <c r="F53" s="19"/>
      <c r="G53" s="20"/>
      <c r="H53" s="20"/>
      <c r="I53" s="20"/>
      <c r="J53" s="20"/>
      <c r="K53" s="20"/>
      <c r="L53" s="21"/>
      <c r="N53" s="20" t="s">
        <v>183</v>
      </c>
      <c r="O53"/>
      <c r="P53"/>
      <c r="Q53"/>
      <c r="R53" s="23">
        <v>7</v>
      </c>
      <c r="S53" s="23"/>
      <c r="T53" s="20"/>
      <c r="U53" s="20"/>
      <c r="V53" s="76">
        <v>6</v>
      </c>
      <c r="W53" s="20">
        <v>6</v>
      </c>
      <c r="X53" s="20">
        <v>1</v>
      </c>
      <c r="Y53" s="84">
        <v>12</v>
      </c>
      <c r="Z53" s="86">
        <v>44.916666666666664</v>
      </c>
      <c r="AA53" s="86">
        <v>141.98333333333332</v>
      </c>
      <c r="AB53" s="87">
        <v>100</v>
      </c>
      <c r="AE53" s="27"/>
      <c r="AF53" s="28"/>
      <c r="AG53"/>
      <c r="AH53" s="29"/>
      <c r="AI53" s="29"/>
      <c r="AJ53"/>
      <c r="AK53" s="30"/>
      <c r="AL53" s="32"/>
      <c r="AM53" s="48"/>
      <c r="AN53" s="32"/>
      <c r="AO53"/>
    </row>
    <row r="54" spans="1:50" s="22" customFormat="1">
      <c r="A54" s="64" t="s">
        <v>231</v>
      </c>
      <c r="B54" s="64" t="s">
        <v>266</v>
      </c>
      <c r="C54" s="51" t="s">
        <v>181</v>
      </c>
      <c r="D54" s="46" t="s">
        <v>335</v>
      </c>
      <c r="E54" s="19"/>
      <c r="F54" s="19"/>
      <c r="G54" s="20"/>
      <c r="H54" s="20"/>
      <c r="I54" s="20"/>
      <c r="J54" s="20"/>
      <c r="K54" s="20"/>
      <c r="L54" s="21"/>
      <c r="N54" s="20" t="s">
        <v>183</v>
      </c>
      <c r="O54"/>
      <c r="P54"/>
      <c r="Q54"/>
      <c r="R54" s="23"/>
      <c r="S54" s="23"/>
      <c r="T54" s="20">
        <v>7</v>
      </c>
      <c r="U54" s="20"/>
      <c r="V54" s="76"/>
      <c r="W54" s="20">
        <v>6</v>
      </c>
      <c r="X54" s="20"/>
      <c r="Y54" s="84">
        <v>12</v>
      </c>
      <c r="Z54" s="86">
        <v>44.916666666666664</v>
      </c>
      <c r="AA54" s="86">
        <v>141.98333333333332</v>
      </c>
      <c r="AB54" s="87">
        <v>100</v>
      </c>
      <c r="AE54" s="27"/>
      <c r="AF54" s="28"/>
      <c r="AG54"/>
      <c r="AH54" s="29"/>
      <c r="AI54" s="29"/>
      <c r="AJ54"/>
      <c r="AK54" s="30"/>
      <c r="AL54" s="32"/>
      <c r="AM54" s="48"/>
      <c r="AN54" s="32"/>
      <c r="AO54"/>
    </row>
    <row r="55" spans="1:50" s="22" customFormat="1" ht="15">
      <c r="A55" s="64" t="s">
        <v>267</v>
      </c>
      <c r="B55" s="64" t="s">
        <v>268</v>
      </c>
      <c r="C55" s="51" t="s">
        <v>181</v>
      </c>
      <c r="D55" s="18"/>
      <c r="E55" s="19"/>
      <c r="F55" s="19"/>
      <c r="G55" s="20"/>
      <c r="H55" s="20"/>
      <c r="I55" s="20"/>
      <c r="J55" s="20"/>
      <c r="K55" s="20"/>
      <c r="L55" s="21"/>
      <c r="N55" s="20" t="s">
        <v>183</v>
      </c>
      <c r="O55"/>
      <c r="P55"/>
      <c r="Q55"/>
      <c r="R55" s="23" t="s">
        <v>269</v>
      </c>
      <c r="S55" s="23"/>
      <c r="T55" s="20"/>
      <c r="U55" s="20"/>
      <c r="V55" s="76"/>
      <c r="W55" s="20">
        <v>3</v>
      </c>
      <c r="X55" s="20">
        <v>1</v>
      </c>
      <c r="Y55" s="24"/>
      <c r="Z55" s="41">
        <v>44.22</v>
      </c>
      <c r="AA55" s="41">
        <v>142.05000000000001</v>
      </c>
      <c r="AB55" s="37">
        <v>200</v>
      </c>
      <c r="AE55" s="27"/>
      <c r="AF55" s="28"/>
      <c r="AG55"/>
      <c r="AH55" s="29"/>
      <c r="AI55" s="29"/>
      <c r="AJ55"/>
      <c r="AK55" s="30"/>
      <c r="AL55" s="32"/>
      <c r="AM55" s="48"/>
      <c r="AN55" s="32"/>
      <c r="AO55"/>
    </row>
    <row r="56" spans="1:50" s="22" customFormat="1" ht="15">
      <c r="A56" s="64" t="s">
        <v>267</v>
      </c>
      <c r="B56" s="64" t="s">
        <v>270</v>
      </c>
      <c r="C56" s="51" t="s">
        <v>181</v>
      </c>
      <c r="D56" s="18"/>
      <c r="E56" s="19"/>
      <c r="F56" s="19"/>
      <c r="G56" s="20"/>
      <c r="H56" s="20"/>
      <c r="I56" s="20"/>
      <c r="J56" s="20"/>
      <c r="K56" s="20"/>
      <c r="L56" s="21"/>
      <c r="N56" s="20" t="s">
        <v>183</v>
      </c>
      <c r="O56"/>
      <c r="P56"/>
      <c r="Q56"/>
      <c r="R56" s="23"/>
      <c r="S56" s="23"/>
      <c r="T56" s="20">
        <v>18</v>
      </c>
      <c r="U56" s="20"/>
      <c r="V56" s="76"/>
      <c r="W56" s="20">
        <v>6</v>
      </c>
      <c r="X56" s="20"/>
      <c r="Y56" s="24"/>
      <c r="Z56" s="41">
        <v>44.22</v>
      </c>
      <c r="AA56" s="41">
        <v>142.05000000000001</v>
      </c>
      <c r="AB56" s="37">
        <v>200</v>
      </c>
      <c r="AE56" s="27"/>
      <c r="AF56" s="28"/>
      <c r="AG56"/>
      <c r="AH56" s="29"/>
      <c r="AI56" s="29"/>
      <c r="AJ56"/>
      <c r="AK56" s="30"/>
      <c r="AL56" s="32"/>
      <c r="AM56" s="48"/>
      <c r="AN56" s="32"/>
      <c r="AO56"/>
    </row>
    <row r="57" spans="1:50" s="22" customFormat="1">
      <c r="A57" s="64"/>
      <c r="B57" s="64"/>
      <c r="C57" s="18"/>
      <c r="D57" s="18"/>
      <c r="E57" s="19"/>
      <c r="F57" s="19"/>
      <c r="G57" s="20"/>
      <c r="H57" s="20"/>
      <c r="I57" s="20"/>
      <c r="J57" s="20"/>
      <c r="K57" s="20"/>
      <c r="L57" s="21"/>
      <c r="N57" s="20"/>
      <c r="O57"/>
      <c r="P57"/>
      <c r="Q57"/>
      <c r="R57" s="23"/>
      <c r="S57" s="23"/>
      <c r="T57" s="20"/>
      <c r="U57" s="20"/>
      <c r="V57" s="76"/>
      <c r="W57" s="20"/>
      <c r="X57" s="20"/>
      <c r="Y57" s="24"/>
      <c r="Z57" s="25"/>
      <c r="AA57" s="25"/>
      <c r="AB57" s="26"/>
      <c r="AE57" s="27"/>
      <c r="AF57" s="28"/>
      <c r="AG57"/>
      <c r="AH57" s="29"/>
      <c r="AI57" s="29"/>
      <c r="AJ57"/>
      <c r="AK57" s="30"/>
      <c r="AL57" s="32"/>
      <c r="AM57" s="48"/>
      <c r="AN57" s="32"/>
      <c r="AO57"/>
    </row>
    <row r="58" spans="1:50">
      <c r="B58" s="101" t="s">
        <v>353</v>
      </c>
      <c r="C58" s="102" t="s">
        <v>181</v>
      </c>
      <c r="D58" s="102"/>
      <c r="N58" s="103" t="s">
        <v>354</v>
      </c>
      <c r="O58" s="104" t="s">
        <v>355</v>
      </c>
      <c r="P58" s="105" t="s">
        <v>356</v>
      </c>
      <c r="Q58" s="106"/>
      <c r="R58" s="107"/>
      <c r="S58" s="107"/>
      <c r="T58" s="105"/>
      <c r="U58" s="105"/>
      <c r="V58" s="108"/>
      <c r="W58" s="105"/>
      <c r="X58" s="105"/>
      <c r="Z58" s="109">
        <v>30.797650000000001</v>
      </c>
      <c r="AA58" s="109">
        <v>110.26243333333333</v>
      </c>
      <c r="AB58" s="110">
        <v>1758</v>
      </c>
    </row>
    <row r="59" spans="1:50" s="22" customFormat="1">
      <c r="A59" s="101"/>
      <c r="B59" s="101" t="s">
        <v>357</v>
      </c>
      <c r="C59" s="102" t="s">
        <v>181</v>
      </c>
      <c r="D59" s="102"/>
      <c r="E59" s="111"/>
      <c r="F59" s="19"/>
      <c r="G59" s="20"/>
      <c r="H59" s="20"/>
      <c r="I59" s="20"/>
      <c r="J59" s="112">
        <v>40674</v>
      </c>
      <c r="K59" s="20"/>
      <c r="L59" s="21"/>
      <c r="N59" s="103" t="s">
        <v>354</v>
      </c>
      <c r="O59" s="104" t="s">
        <v>358</v>
      </c>
      <c r="P59" s="105" t="s">
        <v>359</v>
      </c>
      <c r="Q59" s="106"/>
      <c r="R59" s="107"/>
      <c r="S59" s="107"/>
      <c r="T59" s="105"/>
      <c r="U59" s="105"/>
      <c r="V59" s="108"/>
      <c r="W59" s="105"/>
      <c r="X59" s="105"/>
      <c r="Y59" s="24"/>
      <c r="Z59" s="109">
        <v>30.583883333333333</v>
      </c>
      <c r="AA59" s="109">
        <v>109.70495</v>
      </c>
      <c r="AB59" s="110">
        <v>583</v>
      </c>
      <c r="AE59" s="27"/>
      <c r="AF59" s="28"/>
      <c r="AG59"/>
      <c r="AH59" s="29"/>
      <c r="AI59" s="29"/>
      <c r="AJ59"/>
      <c r="AK59" s="30"/>
      <c r="AL59" s="32"/>
      <c r="AM59" s="48"/>
      <c r="AN59" s="32"/>
      <c r="AO59"/>
    </row>
    <row r="60" spans="1:50" s="22" customFormat="1">
      <c r="A60" s="101"/>
      <c r="B60" s="101" t="s">
        <v>360</v>
      </c>
      <c r="C60" s="102" t="s">
        <v>181</v>
      </c>
      <c r="D60" s="102"/>
      <c r="E60" s="111"/>
      <c r="F60" s="19"/>
      <c r="G60" s="20"/>
      <c r="H60" s="20"/>
      <c r="I60" s="20"/>
      <c r="J60" s="112">
        <v>40674</v>
      </c>
      <c r="K60" s="20"/>
      <c r="L60" s="21"/>
      <c r="N60" s="103" t="s">
        <v>354</v>
      </c>
      <c r="O60" s="104" t="s">
        <v>358</v>
      </c>
      <c r="P60" s="105" t="s">
        <v>361</v>
      </c>
      <c r="Q60" s="106"/>
      <c r="R60" s="107"/>
      <c r="S60" s="107"/>
      <c r="T60" s="105"/>
      <c r="U60" s="105"/>
      <c r="V60" s="108"/>
      <c r="W60" s="105"/>
      <c r="X60" s="105"/>
      <c r="Y60" s="24"/>
      <c r="Z60" s="109">
        <v>29.657016666666667</v>
      </c>
      <c r="AA60" s="109">
        <v>109.11946666666667</v>
      </c>
      <c r="AB60" s="110">
        <v>770</v>
      </c>
      <c r="AE60" s="27"/>
      <c r="AF60" s="28"/>
      <c r="AG60"/>
      <c r="AH60" s="29"/>
      <c r="AI60" s="29"/>
      <c r="AJ60"/>
      <c r="AK60" s="30"/>
      <c r="AL60" s="32"/>
      <c r="AM60" s="48"/>
      <c r="AN60" s="32"/>
      <c r="AO60"/>
    </row>
    <row r="61" spans="1:50" s="22" customFormat="1">
      <c r="A61" s="101"/>
      <c r="B61" s="101" t="s">
        <v>362</v>
      </c>
      <c r="C61" s="102" t="s">
        <v>181</v>
      </c>
      <c r="D61" s="102"/>
      <c r="E61" s="111"/>
      <c r="F61" s="19"/>
      <c r="G61" s="20"/>
      <c r="H61" s="20"/>
      <c r="I61" s="112">
        <v>40652</v>
      </c>
      <c r="J61" s="112">
        <v>41086</v>
      </c>
      <c r="K61" s="20"/>
      <c r="L61" s="21"/>
      <c r="N61" s="103" t="s">
        <v>354</v>
      </c>
      <c r="O61" s="104" t="s">
        <v>363</v>
      </c>
      <c r="P61" s="105" t="s">
        <v>364</v>
      </c>
      <c r="Q61"/>
      <c r="R61" s="23"/>
      <c r="S61" s="23"/>
      <c r="T61" s="20"/>
      <c r="U61" s="20"/>
      <c r="V61" s="76"/>
      <c r="W61" s="20"/>
      <c r="X61" s="20"/>
      <c r="Y61" s="24"/>
      <c r="Z61" s="109">
        <v>29.897083333333335</v>
      </c>
      <c r="AA61" s="109">
        <v>107.69541666666667</v>
      </c>
      <c r="AB61" s="110">
        <v>228</v>
      </c>
      <c r="AE61" s="27"/>
      <c r="AF61" s="28"/>
      <c r="AG61"/>
      <c r="AH61" s="29"/>
      <c r="AI61" s="29"/>
      <c r="AJ61"/>
      <c r="AK61" s="30"/>
      <c r="AL61" s="32"/>
      <c r="AM61" s="48"/>
      <c r="AN61" s="32"/>
      <c r="AO61"/>
    </row>
    <row r="62" spans="1:50">
      <c r="A62" s="101"/>
      <c r="B62" s="101" t="s">
        <v>365</v>
      </c>
      <c r="C62" s="102" t="s">
        <v>181</v>
      </c>
      <c r="D62" s="102"/>
      <c r="E62" s="111"/>
      <c r="J62" s="112">
        <v>40674</v>
      </c>
      <c r="N62" s="103" t="s">
        <v>354</v>
      </c>
      <c r="O62" s="104" t="s">
        <v>366</v>
      </c>
      <c r="P62" s="105" t="s">
        <v>367</v>
      </c>
      <c r="Q62" s="106"/>
      <c r="R62" s="107"/>
      <c r="S62" s="107"/>
      <c r="T62" s="105"/>
      <c r="U62" s="105"/>
      <c r="V62" s="108"/>
      <c r="W62" s="105"/>
      <c r="X62" s="105"/>
      <c r="Z62" s="109">
        <v>30.576599999999999</v>
      </c>
      <c r="AA62" s="109">
        <v>105.24288333333334</v>
      </c>
      <c r="AB62" s="110">
        <v>397</v>
      </c>
      <c r="AP62" s="22"/>
      <c r="AQ62" s="22"/>
      <c r="AR62" s="22"/>
      <c r="AS62" s="22"/>
      <c r="AT62" s="22"/>
      <c r="AU62" s="22"/>
      <c r="AV62" s="22"/>
      <c r="AW62" s="22"/>
      <c r="AX62" s="22"/>
    </row>
    <row r="63" spans="1:50">
      <c r="A63" s="101"/>
      <c r="B63" s="101" t="s">
        <v>368</v>
      </c>
      <c r="C63" s="102" t="s">
        <v>181</v>
      </c>
      <c r="D63" s="102"/>
      <c r="E63" s="111"/>
      <c r="I63" s="112">
        <v>40652</v>
      </c>
      <c r="J63" s="112">
        <v>41086</v>
      </c>
      <c r="N63" s="103" t="s">
        <v>354</v>
      </c>
      <c r="O63" s="104" t="s">
        <v>366</v>
      </c>
      <c r="P63" s="105" t="s">
        <v>369</v>
      </c>
      <c r="Z63" s="109">
        <v>30.556349999999998</v>
      </c>
      <c r="AA63" s="109">
        <v>104.30459999999999</v>
      </c>
      <c r="AB63" s="110">
        <v>690</v>
      </c>
      <c r="AP63" s="22"/>
      <c r="AQ63" s="22"/>
      <c r="AR63" s="22"/>
      <c r="AS63" s="22"/>
      <c r="AT63" s="22"/>
      <c r="AU63" s="22"/>
      <c r="AV63" s="22"/>
      <c r="AW63" s="22"/>
      <c r="AX63" s="22"/>
    </row>
    <row r="64" spans="1:50" s="22" customFormat="1">
      <c r="A64" s="101"/>
      <c r="B64" s="101" t="s">
        <v>370</v>
      </c>
      <c r="C64" s="113" t="s">
        <v>252</v>
      </c>
      <c r="D64" s="113"/>
      <c r="E64" s="111"/>
      <c r="F64" s="19"/>
      <c r="G64" s="20"/>
      <c r="H64" s="20"/>
      <c r="I64" s="112">
        <v>40652</v>
      </c>
      <c r="J64" s="112">
        <v>41086</v>
      </c>
      <c r="K64" s="20"/>
      <c r="L64" s="21"/>
      <c r="N64" s="103" t="s">
        <v>354</v>
      </c>
      <c r="O64" s="104" t="s">
        <v>371</v>
      </c>
      <c r="P64" s="105" t="s">
        <v>371</v>
      </c>
      <c r="Q64"/>
      <c r="R64" s="23"/>
      <c r="S64" s="23"/>
      <c r="T64" s="20"/>
      <c r="U64" s="20"/>
      <c r="V64" s="76"/>
      <c r="W64" s="20"/>
      <c r="X64" s="20"/>
      <c r="Y64" s="24"/>
      <c r="Z64" s="109">
        <v>40.390633333333334</v>
      </c>
      <c r="AA64" s="109">
        <v>117.00713333333333</v>
      </c>
      <c r="AB64" s="110">
        <v>116</v>
      </c>
      <c r="AE64" s="27"/>
      <c r="AF64" s="28"/>
      <c r="AG64"/>
      <c r="AH64" s="29"/>
      <c r="AI64" s="29"/>
      <c r="AJ64"/>
      <c r="AK64" s="30"/>
      <c r="AL64" s="32"/>
      <c r="AM64" s="48"/>
      <c r="AN64" s="32"/>
      <c r="AO64"/>
    </row>
    <row r="65" spans="1:41" s="22" customFormat="1">
      <c r="A65" s="101"/>
      <c r="B65" s="101" t="s">
        <v>372</v>
      </c>
      <c r="C65" s="113" t="s">
        <v>252</v>
      </c>
      <c r="D65" s="113"/>
      <c r="E65" s="111"/>
      <c r="F65" s="19"/>
      <c r="G65" s="20"/>
      <c r="H65" s="20"/>
      <c r="I65" s="112">
        <v>40652</v>
      </c>
      <c r="J65" s="112">
        <v>41086</v>
      </c>
      <c r="K65" s="20"/>
      <c r="L65" s="21"/>
      <c r="N65" s="103" t="s">
        <v>354</v>
      </c>
      <c r="O65" s="104" t="s">
        <v>371</v>
      </c>
      <c r="P65" s="105" t="s">
        <v>371</v>
      </c>
      <c r="Q65"/>
      <c r="R65" s="23"/>
      <c r="S65" s="23"/>
      <c r="T65" s="20"/>
      <c r="U65" s="20"/>
      <c r="V65" s="76"/>
      <c r="W65" s="20"/>
      <c r="X65" s="20"/>
      <c r="Y65" s="24"/>
      <c r="Z65" s="109">
        <v>40.134483333333336</v>
      </c>
      <c r="AA65" s="109">
        <v>116.17478333333334</v>
      </c>
      <c r="AB65" s="110">
        <v>43</v>
      </c>
      <c r="AE65" s="27"/>
      <c r="AF65" s="28"/>
      <c r="AG65"/>
      <c r="AH65" s="29"/>
      <c r="AI65" s="29"/>
      <c r="AJ65"/>
      <c r="AK65" s="30"/>
      <c r="AL65" s="32"/>
      <c r="AM65" s="48"/>
      <c r="AN65" s="32"/>
      <c r="AO65"/>
    </row>
    <row r="66" spans="1:41" s="22" customFormat="1">
      <c r="A66" s="101"/>
      <c r="B66" s="101" t="s">
        <v>373</v>
      </c>
      <c r="C66" s="113" t="s">
        <v>252</v>
      </c>
      <c r="D66" s="113"/>
      <c r="E66" s="111"/>
      <c r="F66" s="19"/>
      <c r="G66" s="20"/>
      <c r="H66" s="20"/>
      <c r="I66" s="20"/>
      <c r="J66" s="114">
        <v>40357</v>
      </c>
      <c r="K66" s="20"/>
      <c r="L66" s="21"/>
      <c r="N66" s="103" t="s">
        <v>354</v>
      </c>
      <c r="O66" s="104" t="s">
        <v>371</v>
      </c>
      <c r="P66" s="105" t="s">
        <v>371</v>
      </c>
      <c r="Q66" s="106"/>
      <c r="R66" s="107"/>
      <c r="S66" s="107"/>
      <c r="T66" s="105"/>
      <c r="U66" s="105"/>
      <c r="V66" s="108"/>
      <c r="W66" s="105"/>
      <c r="X66" s="105"/>
      <c r="Y66" s="24"/>
      <c r="Z66" s="109">
        <v>40.134583333333332</v>
      </c>
      <c r="AA66" s="109">
        <v>116.1751</v>
      </c>
      <c r="AB66" s="110">
        <v>46</v>
      </c>
      <c r="AE66" s="27"/>
      <c r="AF66" s="28"/>
      <c r="AG66"/>
      <c r="AH66" s="29"/>
      <c r="AI66" s="29"/>
      <c r="AJ66"/>
      <c r="AK66" s="30"/>
      <c r="AL66" s="32"/>
      <c r="AM66" s="48"/>
      <c r="AN66" s="32"/>
      <c r="AO66"/>
    </row>
    <row r="67" spans="1:41" s="22" customFormat="1">
      <c r="A67" s="101"/>
      <c r="B67" s="101" t="s">
        <v>374</v>
      </c>
      <c r="C67" s="113" t="s">
        <v>252</v>
      </c>
      <c r="D67" s="113"/>
      <c r="E67" s="111"/>
      <c r="F67" s="19"/>
      <c r="G67" s="20"/>
      <c r="H67" s="20"/>
      <c r="I67" s="112">
        <v>40652</v>
      </c>
      <c r="J67" s="112">
        <v>41086</v>
      </c>
      <c r="K67" s="20"/>
      <c r="L67" s="21"/>
      <c r="N67" s="103" t="s">
        <v>354</v>
      </c>
      <c r="O67" s="104" t="s">
        <v>371</v>
      </c>
      <c r="P67" s="105" t="s">
        <v>371</v>
      </c>
      <c r="Q67"/>
      <c r="R67" s="23"/>
      <c r="S67" s="23"/>
      <c r="T67" s="20"/>
      <c r="U67" s="20"/>
      <c r="V67" s="76"/>
      <c r="W67" s="20"/>
      <c r="X67" s="20"/>
      <c r="Y67" s="24"/>
      <c r="Z67" s="109">
        <v>40.164149999999999</v>
      </c>
      <c r="AA67" s="109">
        <v>116.04996666666666</v>
      </c>
      <c r="AB67" s="110">
        <v>141</v>
      </c>
      <c r="AE67" s="27"/>
      <c r="AF67" s="28"/>
      <c r="AG67"/>
      <c r="AH67" s="29"/>
      <c r="AI67" s="29"/>
      <c r="AJ67"/>
      <c r="AK67" s="30"/>
      <c r="AL67" s="32"/>
      <c r="AM67" s="48"/>
      <c r="AN67" s="32"/>
      <c r="AO67"/>
    </row>
    <row r="68" spans="1:41" s="22" customFormat="1">
      <c r="A68" s="101"/>
      <c r="B68" s="101" t="s">
        <v>375</v>
      </c>
      <c r="C68" s="102" t="s">
        <v>181</v>
      </c>
      <c r="D68" s="102"/>
      <c r="E68" s="111"/>
      <c r="F68" s="19"/>
      <c r="G68" s="20"/>
      <c r="H68" s="20"/>
      <c r="I68" s="112">
        <v>40652</v>
      </c>
      <c r="J68" s="112">
        <v>41086</v>
      </c>
      <c r="K68" s="20"/>
      <c r="L68" s="21"/>
      <c r="N68" s="103" t="s">
        <v>354</v>
      </c>
      <c r="O68" s="104" t="s">
        <v>358</v>
      </c>
      <c r="P68" s="105" t="s">
        <v>376</v>
      </c>
      <c r="Q68"/>
      <c r="R68" s="23"/>
      <c r="S68" s="23"/>
      <c r="T68" s="20"/>
      <c r="U68" s="20"/>
      <c r="V68" s="76"/>
      <c r="W68" s="20"/>
      <c r="X68" s="20"/>
      <c r="Y68" s="24"/>
      <c r="Z68" s="109">
        <v>31.470066666666668</v>
      </c>
      <c r="AA68" s="109">
        <v>110.38796666666667</v>
      </c>
      <c r="AB68" s="115">
        <v>1258</v>
      </c>
      <c r="AE68" s="27"/>
      <c r="AF68" s="28"/>
      <c r="AG68"/>
      <c r="AH68" s="29"/>
      <c r="AI68" s="29"/>
      <c r="AJ68"/>
      <c r="AK68" s="30"/>
      <c r="AL68" s="32"/>
      <c r="AM68" s="48"/>
      <c r="AN68" s="32"/>
      <c r="AO68"/>
    </row>
    <row r="69" spans="1:41" s="22" customFormat="1">
      <c r="A69" s="101"/>
      <c r="B69" s="101" t="s">
        <v>377</v>
      </c>
      <c r="C69" s="102" t="s">
        <v>181</v>
      </c>
      <c r="D69" s="102"/>
      <c r="E69" s="111"/>
      <c r="F69" s="19"/>
      <c r="G69" s="20"/>
      <c r="H69" s="20"/>
      <c r="I69" s="112">
        <v>40652</v>
      </c>
      <c r="J69" s="112">
        <v>41086</v>
      </c>
      <c r="K69" s="20"/>
      <c r="L69" s="21"/>
      <c r="N69" s="103" t="s">
        <v>354</v>
      </c>
      <c r="O69" s="104" t="s">
        <v>358</v>
      </c>
      <c r="P69" s="105" t="s">
        <v>376</v>
      </c>
      <c r="Q69"/>
      <c r="R69" s="23"/>
      <c r="S69" s="23"/>
      <c r="T69" s="20"/>
      <c r="U69" s="20"/>
      <c r="V69" s="76"/>
      <c r="W69" s="20"/>
      <c r="X69" s="20"/>
      <c r="Y69" s="24"/>
      <c r="Z69" s="109">
        <v>31.493549999999999</v>
      </c>
      <c r="AA69" s="109">
        <v>110.36705000000001</v>
      </c>
      <c r="AB69" s="115">
        <v>1499</v>
      </c>
      <c r="AE69" s="27"/>
      <c r="AF69" s="28"/>
      <c r="AG69"/>
      <c r="AH69" s="29"/>
      <c r="AI69" s="29"/>
      <c r="AJ69"/>
      <c r="AK69" s="30"/>
      <c r="AL69" s="32"/>
      <c r="AM69" s="48"/>
      <c r="AN69" s="32"/>
      <c r="AO69"/>
    </row>
    <row r="70" spans="1:41" s="22" customFormat="1">
      <c r="A70" s="101"/>
      <c r="B70" s="101" t="s">
        <v>378</v>
      </c>
      <c r="C70" s="102" t="s">
        <v>181</v>
      </c>
      <c r="D70" s="102"/>
      <c r="E70" s="111"/>
      <c r="F70" s="19"/>
      <c r="G70" s="20"/>
      <c r="H70" s="20"/>
      <c r="I70" s="112">
        <v>40652</v>
      </c>
      <c r="J70" s="112">
        <v>41086</v>
      </c>
      <c r="K70" s="20"/>
      <c r="L70" s="21"/>
      <c r="N70" s="103" t="s">
        <v>354</v>
      </c>
      <c r="O70" s="104" t="s">
        <v>379</v>
      </c>
      <c r="P70" s="105" t="s">
        <v>380</v>
      </c>
      <c r="Q70"/>
      <c r="R70" s="23"/>
      <c r="S70" s="23">
        <v>8</v>
      </c>
      <c r="T70" s="20"/>
      <c r="U70" s="20">
        <v>8</v>
      </c>
      <c r="V70" s="76"/>
      <c r="W70" s="20"/>
      <c r="X70" s="20">
        <v>1</v>
      </c>
      <c r="Y70" s="24"/>
      <c r="Z70" s="109">
        <v>33.455483333333333</v>
      </c>
      <c r="AA70" s="109">
        <v>105.13738333333333</v>
      </c>
      <c r="AB70" s="115">
        <v>1807</v>
      </c>
      <c r="AE70" s="27"/>
      <c r="AF70" s="28"/>
      <c r="AG70"/>
      <c r="AH70" s="29"/>
      <c r="AI70" s="29"/>
      <c r="AJ70"/>
      <c r="AK70" s="30"/>
      <c r="AL70" s="32"/>
      <c r="AM70" s="48"/>
      <c r="AN70" s="32"/>
      <c r="AO70"/>
    </row>
    <row r="71" spans="1:41" s="22" customFormat="1">
      <c r="A71" s="101"/>
      <c r="B71" s="101" t="s">
        <v>381</v>
      </c>
      <c r="C71" s="102" t="s">
        <v>181</v>
      </c>
      <c r="D71" s="102"/>
      <c r="E71" s="111"/>
      <c r="F71" s="19"/>
      <c r="G71" s="20"/>
      <c r="H71" s="20"/>
      <c r="I71" s="112">
        <v>40652</v>
      </c>
      <c r="J71" s="112">
        <v>41086</v>
      </c>
      <c r="K71" s="20"/>
      <c r="L71" s="21"/>
      <c r="N71" s="103" t="s">
        <v>354</v>
      </c>
      <c r="O71" s="104" t="s">
        <v>379</v>
      </c>
      <c r="P71" s="105" t="s">
        <v>380</v>
      </c>
      <c r="Q71"/>
      <c r="R71" s="23"/>
      <c r="S71" s="23"/>
      <c r="T71" s="20"/>
      <c r="U71" s="20"/>
      <c r="V71" s="76"/>
      <c r="W71" s="20"/>
      <c r="X71" s="20"/>
      <c r="Y71" s="24"/>
      <c r="Z71" s="116">
        <v>33.502483333333331</v>
      </c>
      <c r="AA71" s="116">
        <v>105.35623333333334</v>
      </c>
      <c r="AB71" s="115">
        <v>1116</v>
      </c>
      <c r="AE71" s="27"/>
      <c r="AF71" s="28"/>
      <c r="AG71"/>
      <c r="AH71" s="29"/>
      <c r="AI71" s="29"/>
      <c r="AJ71"/>
      <c r="AK71" s="30"/>
      <c r="AL71" s="32"/>
      <c r="AM71" s="48"/>
      <c r="AN71" s="32"/>
      <c r="AO71"/>
    </row>
    <row r="72" spans="1:41" s="22" customFormat="1">
      <c r="A72" s="101"/>
      <c r="B72" s="101" t="s">
        <v>382</v>
      </c>
      <c r="C72" s="102" t="s">
        <v>181</v>
      </c>
      <c r="D72" s="102"/>
      <c r="E72" s="111"/>
      <c r="F72" s="19"/>
      <c r="G72" s="20"/>
      <c r="H72" s="20"/>
      <c r="I72" s="20"/>
      <c r="J72" s="112">
        <v>40674</v>
      </c>
      <c r="K72" s="20"/>
      <c r="L72" s="21"/>
      <c r="N72" s="103" t="s">
        <v>354</v>
      </c>
      <c r="O72" s="104" t="s">
        <v>379</v>
      </c>
      <c r="P72" s="105" t="s">
        <v>380</v>
      </c>
      <c r="Q72" s="106"/>
      <c r="R72" s="107"/>
      <c r="S72" s="107"/>
      <c r="T72" s="105"/>
      <c r="U72" s="105"/>
      <c r="V72" s="108"/>
      <c r="W72" s="105"/>
      <c r="X72" s="105"/>
      <c r="Y72" s="24"/>
      <c r="Z72" s="116">
        <v>33.757666666666665</v>
      </c>
      <c r="AA72" s="116">
        <v>105.79595</v>
      </c>
      <c r="AB72" s="115">
        <v>1009</v>
      </c>
      <c r="AE72" s="27"/>
      <c r="AF72" s="28"/>
      <c r="AG72"/>
      <c r="AH72" s="29"/>
      <c r="AI72" s="29"/>
      <c r="AJ72"/>
      <c r="AK72" s="30"/>
      <c r="AL72" s="32"/>
      <c r="AM72" s="48"/>
      <c r="AN72" s="32"/>
      <c r="AO72"/>
    </row>
    <row r="73" spans="1:41" s="22" customFormat="1">
      <c r="A73" s="101"/>
      <c r="B73" s="101" t="s">
        <v>383</v>
      </c>
      <c r="C73" s="102" t="s">
        <v>181</v>
      </c>
      <c r="D73" s="102"/>
      <c r="E73" s="111"/>
      <c r="F73" s="19"/>
      <c r="G73" s="20"/>
      <c r="H73" s="20"/>
      <c r="I73" s="20"/>
      <c r="J73" s="112">
        <v>40358</v>
      </c>
      <c r="K73" s="20"/>
      <c r="L73" s="21"/>
      <c r="N73" s="103" t="s">
        <v>354</v>
      </c>
      <c r="O73" s="104" t="s">
        <v>384</v>
      </c>
      <c r="P73" s="105" t="s">
        <v>385</v>
      </c>
      <c r="Q73" s="106"/>
      <c r="R73" s="107"/>
      <c r="S73" s="107"/>
      <c r="T73" s="105"/>
      <c r="U73" s="105"/>
      <c r="V73" s="108"/>
      <c r="W73" s="105"/>
      <c r="X73" s="105"/>
      <c r="Y73" s="24"/>
      <c r="Z73" s="116">
        <v>34.24496666666667</v>
      </c>
      <c r="AA73" s="116">
        <v>106.93313333333333</v>
      </c>
      <c r="AB73" s="115">
        <v>1467</v>
      </c>
      <c r="AE73" s="27"/>
      <c r="AF73" s="28"/>
      <c r="AG73"/>
      <c r="AH73" s="29"/>
      <c r="AI73" s="29"/>
      <c r="AJ73"/>
      <c r="AK73" s="30"/>
      <c r="AL73" s="32"/>
      <c r="AM73" s="48"/>
      <c r="AN73" s="32"/>
      <c r="AO73"/>
    </row>
    <row r="74" spans="1:41" s="22" customFormat="1">
      <c r="A74" s="101"/>
      <c r="B74" s="101" t="s">
        <v>386</v>
      </c>
      <c r="C74" s="102" t="s">
        <v>181</v>
      </c>
      <c r="D74" s="102"/>
      <c r="E74" s="111"/>
      <c r="F74" s="19"/>
      <c r="G74" s="20"/>
      <c r="H74" s="20"/>
      <c r="I74" s="20"/>
      <c r="J74" s="112">
        <v>40330</v>
      </c>
      <c r="K74" s="20"/>
      <c r="L74" s="21"/>
      <c r="N74" s="103" t="s">
        <v>354</v>
      </c>
      <c r="O74" s="104" t="s">
        <v>387</v>
      </c>
      <c r="P74" s="105" t="s">
        <v>388</v>
      </c>
      <c r="Q74" s="106"/>
      <c r="R74" s="107"/>
      <c r="S74" s="107"/>
      <c r="T74" s="105"/>
      <c r="U74" s="105"/>
      <c r="V74" s="108"/>
      <c r="W74" s="105"/>
      <c r="X74" s="105"/>
      <c r="Y74" s="24"/>
      <c r="Z74" s="116">
        <v>34.129483333333333</v>
      </c>
      <c r="AA74" s="116">
        <v>111.04395</v>
      </c>
      <c r="AB74" s="115">
        <v>757</v>
      </c>
      <c r="AE74" s="27"/>
      <c r="AF74" s="28"/>
      <c r="AG74"/>
      <c r="AH74" s="29"/>
      <c r="AI74" s="29"/>
      <c r="AJ74"/>
      <c r="AK74" s="30"/>
      <c r="AL74" s="32"/>
      <c r="AM74" s="48"/>
      <c r="AN74" s="32"/>
      <c r="AO74"/>
    </row>
    <row r="75" spans="1:41" s="22" customFormat="1">
      <c r="A75" s="101"/>
      <c r="B75" s="101" t="s">
        <v>389</v>
      </c>
      <c r="C75" s="102" t="s">
        <v>181</v>
      </c>
      <c r="D75" s="102"/>
      <c r="E75" s="111"/>
      <c r="F75" s="19"/>
      <c r="G75" s="20"/>
      <c r="H75" s="20"/>
      <c r="I75" s="112">
        <v>40652</v>
      </c>
      <c r="J75" s="112">
        <v>41086</v>
      </c>
      <c r="K75" s="20"/>
      <c r="L75" s="21"/>
      <c r="N75" s="103" t="s">
        <v>354</v>
      </c>
      <c r="O75" s="103" t="s">
        <v>390</v>
      </c>
      <c r="P75" s="103" t="s">
        <v>391</v>
      </c>
      <c r="Q75"/>
      <c r="R75" s="23"/>
      <c r="S75" s="23"/>
      <c r="T75" s="20"/>
      <c r="U75" s="20"/>
      <c r="V75" s="76"/>
      <c r="W75" s="20"/>
      <c r="X75" s="20"/>
      <c r="Y75" s="24"/>
      <c r="Z75" s="116">
        <v>35.721966666666667</v>
      </c>
      <c r="AA75" s="116">
        <v>112.32476666666666</v>
      </c>
      <c r="AB75" s="115">
        <v>724</v>
      </c>
      <c r="AE75" s="27"/>
      <c r="AF75" s="28"/>
      <c r="AG75"/>
      <c r="AH75" s="29"/>
      <c r="AI75" s="29"/>
      <c r="AJ75"/>
      <c r="AK75" s="30"/>
      <c r="AL75" s="32"/>
      <c r="AM75" s="48"/>
      <c r="AN75" s="32"/>
      <c r="AO75"/>
    </row>
    <row r="76" spans="1:41" s="22" customFormat="1">
      <c r="A76" s="101"/>
      <c r="B76" s="101" t="s">
        <v>392</v>
      </c>
      <c r="C76" s="102" t="s">
        <v>181</v>
      </c>
      <c r="D76" s="102"/>
      <c r="E76" s="111"/>
      <c r="F76" s="19"/>
      <c r="G76" s="20"/>
      <c r="H76" s="20"/>
      <c r="I76" s="112">
        <v>40652</v>
      </c>
      <c r="J76" s="112">
        <v>41086</v>
      </c>
      <c r="K76" s="20"/>
      <c r="L76" s="21"/>
      <c r="N76" s="103" t="s">
        <v>354</v>
      </c>
      <c r="O76" s="103" t="s">
        <v>393</v>
      </c>
      <c r="P76" s="103" t="s">
        <v>394</v>
      </c>
      <c r="Q76"/>
      <c r="R76" s="23"/>
      <c r="S76" s="23">
        <v>9</v>
      </c>
      <c r="T76" s="20"/>
      <c r="U76" s="20">
        <v>9</v>
      </c>
      <c r="V76" s="76"/>
      <c r="W76" s="20"/>
      <c r="X76" s="20"/>
      <c r="Y76" s="24"/>
      <c r="Z76" s="116">
        <v>37.340016666666664</v>
      </c>
      <c r="AA76" s="116">
        <v>114.28103333333334</v>
      </c>
      <c r="AB76" s="115">
        <v>360</v>
      </c>
      <c r="AE76" s="27"/>
      <c r="AF76" s="28"/>
      <c r="AG76"/>
      <c r="AH76" s="29"/>
      <c r="AI76" s="29"/>
      <c r="AJ76"/>
      <c r="AK76" s="30"/>
      <c r="AL76" s="32"/>
      <c r="AM76" s="48"/>
      <c r="AN76" s="32"/>
      <c r="AO76"/>
    </row>
    <row r="77" spans="1:41" s="22" customFormat="1">
      <c r="A77" s="101"/>
      <c r="B77" s="101" t="s">
        <v>395</v>
      </c>
      <c r="C77" s="102" t="s">
        <v>181</v>
      </c>
      <c r="D77" s="102"/>
      <c r="E77" s="111"/>
      <c r="F77" s="19"/>
      <c r="G77" s="20"/>
      <c r="H77" s="20"/>
      <c r="I77" s="20"/>
      <c r="J77" s="112">
        <v>40357</v>
      </c>
      <c r="K77" s="20"/>
      <c r="L77" s="21"/>
      <c r="N77" s="103" t="s">
        <v>354</v>
      </c>
      <c r="O77" s="104" t="s">
        <v>387</v>
      </c>
      <c r="P77" s="105" t="s">
        <v>396</v>
      </c>
      <c r="Q77" s="106"/>
      <c r="R77" s="107"/>
      <c r="S77" s="107"/>
      <c r="T77" s="105"/>
      <c r="U77" s="105"/>
      <c r="V77" s="108"/>
      <c r="W77" s="105"/>
      <c r="X77" s="105"/>
      <c r="Y77" s="24"/>
      <c r="Z77" s="116">
        <v>34.511000000000003</v>
      </c>
      <c r="AA77" s="116">
        <v>113.04073333333334</v>
      </c>
      <c r="AB77" s="115">
        <v>1488</v>
      </c>
      <c r="AE77" s="27"/>
      <c r="AF77" s="28"/>
      <c r="AG77"/>
      <c r="AH77" s="29"/>
      <c r="AI77" s="29"/>
      <c r="AJ77"/>
      <c r="AK77" s="30"/>
      <c r="AL77" s="32"/>
      <c r="AM77" s="48"/>
      <c r="AN77" s="32"/>
      <c r="AO77"/>
    </row>
    <row r="78" spans="1:41" s="22" customFormat="1">
      <c r="A78" s="101"/>
      <c r="B78" s="101" t="s">
        <v>397</v>
      </c>
      <c r="C78" s="102" t="s">
        <v>181</v>
      </c>
      <c r="D78" s="102"/>
      <c r="E78" s="111"/>
      <c r="F78" s="19"/>
      <c r="G78" s="20"/>
      <c r="H78" s="20"/>
      <c r="I78" s="20"/>
      <c r="J78" s="112">
        <v>40330</v>
      </c>
      <c r="K78" s="20"/>
      <c r="L78" s="21"/>
      <c r="N78" s="103" t="s">
        <v>354</v>
      </c>
      <c r="O78" s="104" t="s">
        <v>387</v>
      </c>
      <c r="P78" s="105" t="s">
        <v>398</v>
      </c>
      <c r="Q78" s="106"/>
      <c r="R78" s="107"/>
      <c r="S78" s="107"/>
      <c r="T78" s="105"/>
      <c r="U78" s="105"/>
      <c r="V78" s="108"/>
      <c r="W78" s="105"/>
      <c r="X78" s="105"/>
      <c r="Y78" s="24"/>
      <c r="Z78" s="116">
        <v>31.747516666666666</v>
      </c>
      <c r="AA78" s="116">
        <v>115.48823333333333</v>
      </c>
      <c r="AB78" s="115">
        <v>205</v>
      </c>
      <c r="AE78" s="27"/>
      <c r="AF78" s="28"/>
      <c r="AG78"/>
      <c r="AH78" s="29"/>
      <c r="AI78" s="29"/>
      <c r="AJ78"/>
      <c r="AK78" s="30"/>
      <c r="AL78" s="32"/>
      <c r="AM78" s="48"/>
      <c r="AN78" s="32"/>
      <c r="AO78"/>
    </row>
    <row r="79" spans="1:41" s="22" customFormat="1">
      <c r="A79" s="101"/>
      <c r="B79" s="101" t="s">
        <v>399</v>
      </c>
      <c r="C79" s="102" t="s">
        <v>181</v>
      </c>
      <c r="D79" s="102"/>
      <c r="E79" s="111"/>
      <c r="F79" s="19"/>
      <c r="G79" s="20"/>
      <c r="H79" s="20"/>
      <c r="I79" s="112">
        <v>40652</v>
      </c>
      <c r="J79" s="112">
        <v>41086</v>
      </c>
      <c r="K79" s="20"/>
      <c r="L79" s="21"/>
      <c r="N79" s="103" t="s">
        <v>354</v>
      </c>
      <c r="O79" s="104" t="s">
        <v>387</v>
      </c>
      <c r="P79" s="105" t="s">
        <v>398</v>
      </c>
      <c r="Q79"/>
      <c r="R79" s="23"/>
      <c r="S79" s="23">
        <v>7</v>
      </c>
      <c r="T79" s="20"/>
      <c r="U79" s="20">
        <v>7</v>
      </c>
      <c r="V79" s="76"/>
      <c r="W79" s="20"/>
      <c r="X79" s="20">
        <v>1</v>
      </c>
      <c r="Y79" s="24"/>
      <c r="Z79" s="116">
        <v>31.701316666666667</v>
      </c>
      <c r="AA79" s="116">
        <v>114.87411666666667</v>
      </c>
      <c r="AB79" s="115">
        <v>103</v>
      </c>
      <c r="AE79" s="27"/>
      <c r="AF79" s="28"/>
      <c r="AG79"/>
      <c r="AH79" s="29"/>
      <c r="AI79" s="29"/>
      <c r="AJ79"/>
      <c r="AK79" s="30"/>
      <c r="AL79" s="32"/>
      <c r="AM79" s="48"/>
      <c r="AN79" s="32"/>
      <c r="AO79"/>
    </row>
    <row r="80" spans="1:41" s="22" customFormat="1">
      <c r="A80" s="101"/>
      <c r="B80" s="101" t="s">
        <v>400</v>
      </c>
      <c r="C80" s="102" t="s">
        <v>181</v>
      </c>
      <c r="D80" s="102"/>
      <c r="E80" s="111"/>
      <c r="F80" s="19"/>
      <c r="G80" s="20"/>
      <c r="H80" s="20"/>
      <c r="I80" s="112">
        <v>40652</v>
      </c>
      <c r="J80" s="112">
        <v>41086</v>
      </c>
      <c r="K80" s="20"/>
      <c r="L80" s="21"/>
      <c r="N80" s="103" t="s">
        <v>354</v>
      </c>
      <c r="O80" s="103" t="s">
        <v>401</v>
      </c>
      <c r="P80" s="103" t="s">
        <v>402</v>
      </c>
      <c r="Q80"/>
      <c r="R80" s="23"/>
      <c r="S80" s="23"/>
      <c r="T80" s="20"/>
      <c r="U80" s="20">
        <v>5</v>
      </c>
      <c r="V80" s="76"/>
      <c r="W80" s="20"/>
      <c r="X80" s="20"/>
      <c r="Y80" s="24"/>
      <c r="Z80" s="116">
        <v>26.620550000000001</v>
      </c>
      <c r="AA80" s="116">
        <v>106.75145000000001</v>
      </c>
      <c r="AB80" s="115">
        <v>1133</v>
      </c>
      <c r="AE80" s="27"/>
      <c r="AF80" s="28"/>
      <c r="AG80"/>
      <c r="AH80" s="29"/>
      <c r="AI80" s="29"/>
      <c r="AJ80"/>
      <c r="AK80" s="30"/>
      <c r="AL80" s="32"/>
      <c r="AM80" s="48"/>
      <c r="AN80" s="32"/>
      <c r="AO80"/>
    </row>
    <row r="81" spans="1:50" s="22" customFormat="1">
      <c r="A81" s="101"/>
      <c r="B81" s="101" t="s">
        <v>403</v>
      </c>
      <c r="C81" s="102" t="s">
        <v>181</v>
      </c>
      <c r="D81" s="102"/>
      <c r="E81" s="111"/>
      <c r="F81" s="19"/>
      <c r="G81" s="20"/>
      <c r="H81" s="20"/>
      <c r="I81" s="112">
        <v>40652</v>
      </c>
      <c r="J81" s="112">
        <v>41086</v>
      </c>
      <c r="K81" s="20"/>
      <c r="L81" s="21"/>
      <c r="N81" s="103" t="s">
        <v>354</v>
      </c>
      <c r="O81" s="103" t="s">
        <v>401</v>
      </c>
      <c r="P81" s="103" t="s">
        <v>402</v>
      </c>
      <c r="Q81"/>
      <c r="R81" s="23"/>
      <c r="S81" s="23"/>
      <c r="T81" s="20"/>
      <c r="U81" s="20"/>
      <c r="V81" s="76"/>
      <c r="W81" s="20"/>
      <c r="X81" s="20"/>
      <c r="Y81" s="24"/>
      <c r="Z81" s="116">
        <v>26.614833333333333</v>
      </c>
      <c r="AA81" s="116">
        <v>106.7484</v>
      </c>
      <c r="AB81" s="115">
        <v>1095</v>
      </c>
      <c r="AE81" s="27"/>
      <c r="AF81" s="28"/>
      <c r="AG81"/>
      <c r="AH81" s="29"/>
      <c r="AI81" s="29"/>
      <c r="AJ81"/>
      <c r="AK81" s="30"/>
      <c r="AL81" s="32"/>
      <c r="AM81" s="48"/>
      <c r="AN81" s="32"/>
      <c r="AO81"/>
    </row>
    <row r="82" spans="1:50" s="22" customFormat="1">
      <c r="A82" s="101"/>
      <c r="B82" s="101" t="s">
        <v>404</v>
      </c>
      <c r="C82" s="102" t="s">
        <v>181</v>
      </c>
      <c r="D82" s="102"/>
      <c r="E82" s="111"/>
      <c r="F82" s="19"/>
      <c r="G82" s="20"/>
      <c r="H82" s="20"/>
      <c r="I82" s="20"/>
      <c r="J82" s="112">
        <v>41086</v>
      </c>
      <c r="K82" s="20"/>
      <c r="L82" s="21"/>
      <c r="N82" s="103" t="s">
        <v>354</v>
      </c>
      <c r="O82" s="105" t="s">
        <v>405</v>
      </c>
      <c r="P82" s="105" t="s">
        <v>406</v>
      </c>
      <c r="Q82" s="106"/>
      <c r="R82" s="107"/>
      <c r="S82" s="107"/>
      <c r="T82" s="105"/>
      <c r="U82" s="105"/>
      <c r="V82" s="108"/>
      <c r="W82" s="105"/>
      <c r="X82" s="105"/>
      <c r="Y82" s="24"/>
      <c r="Z82" s="117">
        <v>28.731233333333332</v>
      </c>
      <c r="AA82" s="117">
        <v>116.44123333333333</v>
      </c>
      <c r="AB82" s="115">
        <v>32</v>
      </c>
      <c r="AE82" s="27"/>
      <c r="AF82" s="28"/>
      <c r="AG82"/>
      <c r="AH82" s="29"/>
      <c r="AI82" s="29"/>
      <c r="AJ82"/>
      <c r="AK82" s="30"/>
      <c r="AL82" s="32"/>
      <c r="AM82" s="48"/>
      <c r="AN82" s="32"/>
      <c r="AO82"/>
    </row>
    <row r="83" spans="1:50" s="22" customFormat="1">
      <c r="A83" s="101"/>
      <c r="B83" s="101" t="s">
        <v>407</v>
      </c>
      <c r="C83" s="102" t="s">
        <v>181</v>
      </c>
      <c r="D83" s="102"/>
      <c r="E83" s="111"/>
      <c r="F83" s="19"/>
      <c r="G83" s="20"/>
      <c r="H83" s="20"/>
      <c r="I83" s="20"/>
      <c r="J83" s="112">
        <v>40674</v>
      </c>
      <c r="K83" s="20"/>
      <c r="L83" s="21"/>
      <c r="N83" s="103" t="s">
        <v>354</v>
      </c>
      <c r="O83" s="105" t="s">
        <v>408</v>
      </c>
      <c r="P83" s="105" t="s">
        <v>409</v>
      </c>
      <c r="Q83" s="106"/>
      <c r="R83" s="107"/>
      <c r="S83" s="107"/>
      <c r="T83" s="105"/>
      <c r="U83" s="105"/>
      <c r="V83" s="108"/>
      <c r="W83" s="105"/>
      <c r="X83" s="105"/>
      <c r="Y83" s="24"/>
      <c r="Z83" s="117">
        <v>29.643450000000001</v>
      </c>
      <c r="AA83" s="117">
        <v>118.15838333333333</v>
      </c>
      <c r="AB83" s="115">
        <v>176</v>
      </c>
      <c r="AE83" s="27"/>
      <c r="AF83" s="28"/>
      <c r="AG83"/>
      <c r="AH83" s="29"/>
      <c r="AI83" s="29"/>
      <c r="AJ83"/>
      <c r="AK83" s="30"/>
      <c r="AL83" s="32"/>
      <c r="AM83" s="48"/>
      <c r="AN83" s="32"/>
      <c r="AO83"/>
    </row>
    <row r="84" spans="1:50" s="22" customFormat="1">
      <c r="A84" s="101"/>
      <c r="B84" s="101" t="s">
        <v>410</v>
      </c>
      <c r="C84" s="102" t="s">
        <v>181</v>
      </c>
      <c r="D84" s="102"/>
      <c r="E84" s="111"/>
      <c r="F84" s="19"/>
      <c r="G84" s="20"/>
      <c r="H84" s="20"/>
      <c r="I84" s="20"/>
      <c r="J84" s="112">
        <v>40674</v>
      </c>
      <c r="K84" s="20"/>
      <c r="L84" s="21"/>
      <c r="N84" s="103" t="s">
        <v>354</v>
      </c>
      <c r="O84" s="105" t="s">
        <v>411</v>
      </c>
      <c r="P84" s="105" t="s">
        <v>412</v>
      </c>
      <c r="Q84" s="106"/>
      <c r="R84" s="107"/>
      <c r="S84" s="107"/>
      <c r="T84" s="105"/>
      <c r="U84" s="105"/>
      <c r="V84" s="108"/>
      <c r="W84" s="105"/>
      <c r="X84" s="105"/>
      <c r="Y84" s="24"/>
      <c r="Z84" s="117">
        <v>31.345733333333332</v>
      </c>
      <c r="AA84" s="117">
        <v>119.68431666666666</v>
      </c>
      <c r="AB84" s="118">
        <v>22</v>
      </c>
      <c r="AE84" s="27"/>
      <c r="AF84" s="28"/>
      <c r="AG84"/>
      <c r="AH84" s="29"/>
      <c r="AI84" s="29"/>
      <c r="AJ84"/>
      <c r="AK84" s="30"/>
      <c r="AL84" s="32"/>
      <c r="AM84" s="48"/>
      <c r="AN84" s="32"/>
      <c r="AO84"/>
    </row>
    <row r="85" spans="1:50" s="22" customFormat="1">
      <c r="A85" s="101"/>
      <c r="B85" s="101" t="s">
        <v>413</v>
      </c>
      <c r="C85" s="102" t="s">
        <v>181</v>
      </c>
      <c r="D85" s="102"/>
      <c r="E85" s="111"/>
      <c r="F85" s="19"/>
      <c r="G85" s="20"/>
      <c r="H85" s="20"/>
      <c r="I85" s="112">
        <v>40652</v>
      </c>
      <c r="J85" s="112">
        <v>41086</v>
      </c>
      <c r="K85" s="20"/>
      <c r="L85" s="21"/>
      <c r="N85" s="103" t="s">
        <v>354</v>
      </c>
      <c r="O85" s="105" t="s">
        <v>414</v>
      </c>
      <c r="P85" s="105" t="s">
        <v>415</v>
      </c>
      <c r="Q85"/>
      <c r="R85" s="23"/>
      <c r="S85" s="23"/>
      <c r="T85" s="20"/>
      <c r="U85" s="20"/>
      <c r="V85" s="76"/>
      <c r="W85" s="20"/>
      <c r="X85" s="20"/>
      <c r="Y85" s="24"/>
      <c r="Z85" s="119">
        <v>30.874383333333334</v>
      </c>
      <c r="AA85" s="119">
        <v>120.14490000000001</v>
      </c>
      <c r="AB85" s="118">
        <v>10</v>
      </c>
      <c r="AE85" s="27"/>
      <c r="AF85" s="28"/>
      <c r="AG85"/>
      <c r="AH85" s="29"/>
      <c r="AI85" s="29"/>
      <c r="AJ85"/>
      <c r="AK85" s="30"/>
      <c r="AL85" s="32"/>
      <c r="AM85" s="48"/>
      <c r="AN85" s="32"/>
      <c r="AO85"/>
    </row>
    <row r="86" spans="1:50">
      <c r="A86" s="101"/>
      <c r="B86" s="101" t="s">
        <v>416</v>
      </c>
      <c r="C86" s="102" t="s">
        <v>181</v>
      </c>
      <c r="D86" s="102"/>
      <c r="E86" s="111"/>
      <c r="I86" s="112">
        <v>40652</v>
      </c>
      <c r="J86" s="112">
        <v>41086</v>
      </c>
      <c r="N86" s="103" t="s">
        <v>354</v>
      </c>
      <c r="O86" s="105" t="s">
        <v>414</v>
      </c>
      <c r="P86" s="105" t="s">
        <v>417</v>
      </c>
      <c r="Z86" s="117">
        <v>30.103366666666666</v>
      </c>
      <c r="AA86" s="117">
        <v>119.94008333333333</v>
      </c>
      <c r="AB86" s="118">
        <v>10</v>
      </c>
      <c r="AP86" s="22"/>
      <c r="AQ86" s="22"/>
      <c r="AR86" s="22"/>
      <c r="AS86" s="22"/>
      <c r="AT86" s="22"/>
      <c r="AU86" s="22"/>
      <c r="AV86" s="22"/>
      <c r="AW86" s="22"/>
      <c r="AX86" s="22"/>
    </row>
    <row r="87" spans="1:50" s="22" customFormat="1">
      <c r="A87" s="101"/>
      <c r="B87" s="101" t="s">
        <v>418</v>
      </c>
      <c r="C87" s="102" t="s">
        <v>181</v>
      </c>
      <c r="D87" s="102"/>
      <c r="E87" s="111"/>
      <c r="F87" s="19"/>
      <c r="G87" s="20"/>
      <c r="H87" s="20"/>
      <c r="I87" s="20"/>
      <c r="J87" s="112">
        <v>40357</v>
      </c>
      <c r="K87" s="20"/>
      <c r="L87" s="21"/>
      <c r="N87" s="103" t="s">
        <v>354</v>
      </c>
      <c r="O87" s="105" t="s">
        <v>414</v>
      </c>
      <c r="P87" s="105" t="s">
        <v>417</v>
      </c>
      <c r="Q87" s="106"/>
      <c r="R87" s="107"/>
      <c r="S87" s="107">
        <v>6</v>
      </c>
      <c r="T87" s="105"/>
      <c r="U87" s="105">
        <v>6</v>
      </c>
      <c r="V87" s="108"/>
      <c r="W87" s="105"/>
      <c r="X87" s="105">
        <v>1</v>
      </c>
      <c r="Y87" s="24"/>
      <c r="Z87" s="117">
        <v>29.891766666666665</v>
      </c>
      <c r="AA87" s="117">
        <v>119.84171666666667</v>
      </c>
      <c r="AB87" s="118">
        <v>20</v>
      </c>
      <c r="AE87" s="27"/>
      <c r="AF87" s="28"/>
      <c r="AG87"/>
      <c r="AH87" s="29"/>
      <c r="AI87" s="29"/>
      <c r="AJ87"/>
      <c r="AK87" s="30"/>
      <c r="AL87" s="32"/>
      <c r="AM87" s="48"/>
      <c r="AN87" s="32"/>
      <c r="AO87"/>
    </row>
    <row r="88" spans="1:50" s="22" customFormat="1">
      <c r="A88" s="101"/>
      <c r="B88" s="101" t="s">
        <v>419</v>
      </c>
      <c r="C88" s="102" t="s">
        <v>181</v>
      </c>
      <c r="D88" s="102"/>
      <c r="E88" s="111"/>
      <c r="F88" s="19"/>
      <c r="G88" s="20"/>
      <c r="H88" s="20"/>
      <c r="I88" s="20"/>
      <c r="J88" s="112">
        <v>40674</v>
      </c>
      <c r="K88" s="20"/>
      <c r="L88" s="21"/>
      <c r="N88" s="103" t="s">
        <v>354</v>
      </c>
      <c r="O88" s="105" t="s">
        <v>420</v>
      </c>
      <c r="P88" s="105" t="s">
        <v>421</v>
      </c>
      <c r="Q88" s="106"/>
      <c r="R88" s="107"/>
      <c r="S88" s="107">
        <v>5</v>
      </c>
      <c r="T88" s="105"/>
      <c r="U88" s="105">
        <v>4</v>
      </c>
      <c r="V88" s="108"/>
      <c r="W88" s="105"/>
      <c r="X88" s="105">
        <v>1</v>
      </c>
      <c r="Y88" s="24"/>
      <c r="Z88" s="117">
        <v>26.527933333333333</v>
      </c>
      <c r="AA88" s="117">
        <v>119.63243333333334</v>
      </c>
      <c r="AB88" s="118">
        <v>279</v>
      </c>
      <c r="AE88" s="27"/>
      <c r="AF88" s="28"/>
      <c r="AG88"/>
      <c r="AH88" s="29"/>
      <c r="AI88" s="29"/>
      <c r="AJ88"/>
      <c r="AK88" s="30"/>
      <c r="AL88" s="32"/>
      <c r="AM88" s="48"/>
      <c r="AN88" s="32"/>
      <c r="AO88"/>
    </row>
    <row r="89" spans="1:50" s="22" customFormat="1">
      <c r="A89" s="101"/>
      <c r="B89" s="101" t="s">
        <v>422</v>
      </c>
      <c r="C89" s="102" t="s">
        <v>181</v>
      </c>
      <c r="D89" s="102"/>
      <c r="E89" s="111"/>
      <c r="F89" s="19"/>
      <c r="G89" s="20"/>
      <c r="H89" s="20"/>
      <c r="I89" s="20"/>
      <c r="J89" s="112">
        <v>40674</v>
      </c>
      <c r="K89" s="20"/>
      <c r="L89" s="21"/>
      <c r="N89" s="103" t="s">
        <v>354</v>
      </c>
      <c r="O89" s="105" t="s">
        <v>405</v>
      </c>
      <c r="P89" s="105" t="s">
        <v>423</v>
      </c>
      <c r="Q89" s="106"/>
      <c r="R89" s="107"/>
      <c r="S89" s="107"/>
      <c r="T89" s="105"/>
      <c r="U89" s="105"/>
      <c r="V89" s="108"/>
      <c r="W89" s="105"/>
      <c r="X89" s="105"/>
      <c r="Y89" s="24"/>
      <c r="Z89" s="117">
        <v>25.661449999999999</v>
      </c>
      <c r="AA89" s="117">
        <v>115.81641666666667</v>
      </c>
      <c r="AB89" s="118">
        <v>180</v>
      </c>
      <c r="AE89" s="27"/>
      <c r="AF89" s="28"/>
      <c r="AG89"/>
      <c r="AH89" s="29"/>
      <c r="AI89" s="29"/>
      <c r="AJ89"/>
      <c r="AK89" s="30"/>
      <c r="AL89" s="32"/>
      <c r="AM89" s="48"/>
      <c r="AN89" s="32"/>
      <c r="AO89"/>
    </row>
    <row r="90" spans="1:50" s="22" customFormat="1">
      <c r="A90" s="101"/>
      <c r="B90" s="101" t="s">
        <v>424</v>
      </c>
      <c r="C90" s="102" t="s">
        <v>181</v>
      </c>
      <c r="D90" s="102"/>
      <c r="E90" s="111"/>
      <c r="F90" s="19"/>
      <c r="G90" s="20"/>
      <c r="H90" s="20"/>
      <c r="I90" s="20"/>
      <c r="J90" s="112">
        <v>40357</v>
      </c>
      <c r="K90" s="20"/>
      <c r="L90" s="21"/>
      <c r="N90" s="103" t="s">
        <v>354</v>
      </c>
      <c r="O90" s="105" t="s">
        <v>425</v>
      </c>
      <c r="P90" s="105" t="s">
        <v>426</v>
      </c>
      <c r="Q90" s="106"/>
      <c r="R90" s="107"/>
      <c r="S90" s="107"/>
      <c r="T90" s="105"/>
      <c r="U90" s="105"/>
      <c r="V90" s="108"/>
      <c r="W90" s="105"/>
      <c r="X90" s="105"/>
      <c r="Y90" s="24"/>
      <c r="Z90" s="117">
        <v>24.167983333333332</v>
      </c>
      <c r="AA90" s="117">
        <v>115.88386666666666</v>
      </c>
      <c r="AB90" s="118">
        <v>286</v>
      </c>
      <c r="AE90" s="27"/>
      <c r="AF90" s="28"/>
      <c r="AG90"/>
      <c r="AH90" s="29"/>
      <c r="AI90" s="29"/>
      <c r="AJ90"/>
      <c r="AK90" s="30"/>
      <c r="AL90" s="32"/>
      <c r="AM90" s="48"/>
      <c r="AN90" s="32"/>
      <c r="AO90"/>
    </row>
    <row r="91" spans="1:50" s="22" customFormat="1">
      <c r="A91" s="101"/>
      <c r="B91" s="101" t="s">
        <v>427</v>
      </c>
      <c r="C91" s="102" t="s">
        <v>181</v>
      </c>
      <c r="D91" s="102"/>
      <c r="E91" s="111"/>
      <c r="F91" s="19"/>
      <c r="G91" s="20"/>
      <c r="H91" s="20"/>
      <c r="I91" s="112">
        <v>40652</v>
      </c>
      <c r="J91" s="112">
        <v>41086</v>
      </c>
      <c r="K91" s="20"/>
      <c r="L91" s="21"/>
      <c r="N91" s="103" t="s">
        <v>354</v>
      </c>
      <c r="O91" s="103" t="s">
        <v>425</v>
      </c>
      <c r="P91" s="103" t="s">
        <v>428</v>
      </c>
      <c r="Q91"/>
      <c r="R91" s="23"/>
      <c r="S91" s="23">
        <v>4</v>
      </c>
      <c r="T91" s="20"/>
      <c r="V91" s="120"/>
      <c r="W91" s="20"/>
      <c r="X91" s="20"/>
      <c r="Y91" s="24"/>
      <c r="Z91" s="117">
        <v>24.072383333333335</v>
      </c>
      <c r="AA91" s="117">
        <v>115.62558333333334</v>
      </c>
      <c r="AB91" s="118">
        <v>128</v>
      </c>
      <c r="AE91" s="27"/>
      <c r="AF91" s="28"/>
      <c r="AG91"/>
      <c r="AH91" s="29"/>
      <c r="AI91" s="29"/>
      <c r="AJ91"/>
      <c r="AK91" s="30"/>
      <c r="AL91" s="32"/>
      <c r="AM91" s="48"/>
      <c r="AN91" s="32"/>
      <c r="AO91"/>
    </row>
    <row r="92" spans="1:50" s="22" customFormat="1">
      <c r="A92" s="101"/>
      <c r="B92" s="101" t="s">
        <v>429</v>
      </c>
      <c r="C92" s="102" t="s">
        <v>181</v>
      </c>
      <c r="D92" s="102"/>
      <c r="E92" s="111"/>
      <c r="F92" s="19"/>
      <c r="G92" s="20"/>
      <c r="H92" s="20"/>
      <c r="I92" s="112">
        <v>40652</v>
      </c>
      <c r="J92" s="112">
        <v>41086</v>
      </c>
      <c r="K92" s="20"/>
      <c r="L92" s="21"/>
      <c r="N92" s="103" t="s">
        <v>354</v>
      </c>
      <c r="O92" s="103" t="s">
        <v>425</v>
      </c>
      <c r="P92" s="103" t="s">
        <v>430</v>
      </c>
      <c r="Q92"/>
      <c r="R92" s="23"/>
      <c r="S92" s="23">
        <v>3</v>
      </c>
      <c r="T92" s="20"/>
      <c r="U92" s="20">
        <v>3</v>
      </c>
      <c r="V92" s="76"/>
      <c r="W92" s="20"/>
      <c r="X92" s="20">
        <v>1</v>
      </c>
      <c r="Y92" s="24"/>
      <c r="Z92" s="117">
        <v>22.913366666666668</v>
      </c>
      <c r="AA92" s="117">
        <v>112.33696666666667</v>
      </c>
      <c r="AB92" s="118">
        <v>20</v>
      </c>
      <c r="AE92" s="27"/>
      <c r="AF92" s="28"/>
      <c r="AG92"/>
      <c r="AH92" s="29"/>
      <c r="AI92" s="29"/>
      <c r="AJ92"/>
      <c r="AK92" s="30"/>
      <c r="AL92" s="32"/>
      <c r="AM92" s="48"/>
      <c r="AN92" s="32"/>
      <c r="AO92"/>
    </row>
    <row r="93" spans="1:50" s="22" customFormat="1">
      <c r="A93" s="101"/>
      <c r="B93" s="101" t="s">
        <v>431</v>
      </c>
      <c r="C93" s="102" t="s">
        <v>181</v>
      </c>
      <c r="D93" s="102"/>
      <c r="E93" s="111"/>
      <c r="F93" s="19"/>
      <c r="G93" s="20"/>
      <c r="H93" s="20"/>
      <c r="I93" s="112">
        <v>40652</v>
      </c>
      <c r="J93" s="112">
        <v>41086</v>
      </c>
      <c r="K93" s="20"/>
      <c r="L93" s="21"/>
      <c r="N93" s="103" t="s">
        <v>354</v>
      </c>
      <c r="O93" s="103" t="s">
        <v>432</v>
      </c>
      <c r="P93" s="103" t="s">
        <v>433</v>
      </c>
      <c r="Q93"/>
      <c r="R93" s="23"/>
      <c r="S93" s="23">
        <v>2</v>
      </c>
      <c r="T93" s="20"/>
      <c r="U93" s="20">
        <v>2</v>
      </c>
      <c r="V93" s="76"/>
      <c r="W93" s="20"/>
      <c r="X93" s="20">
        <v>1</v>
      </c>
      <c r="Y93" s="24"/>
      <c r="Z93" s="117">
        <v>19.630433333333333</v>
      </c>
      <c r="AA93" s="117">
        <v>110.29088333333333</v>
      </c>
      <c r="AB93" s="118">
        <v>84</v>
      </c>
      <c r="AE93" s="27"/>
      <c r="AF93" s="28"/>
      <c r="AG93"/>
      <c r="AH93" s="29"/>
      <c r="AI93" s="29"/>
      <c r="AJ93"/>
      <c r="AK93" s="30"/>
      <c r="AL93" s="32"/>
      <c r="AM93" s="48"/>
      <c r="AN93" s="32"/>
      <c r="AO93"/>
    </row>
    <row r="94" spans="1:50" s="22" customFormat="1">
      <c r="A94" s="101"/>
      <c r="B94" s="101" t="s">
        <v>434</v>
      </c>
      <c r="C94" s="102" t="s">
        <v>181</v>
      </c>
      <c r="D94" s="102"/>
      <c r="E94" s="111"/>
      <c r="F94" s="19"/>
      <c r="G94" s="20"/>
      <c r="H94" s="20"/>
      <c r="I94" s="112">
        <v>40652</v>
      </c>
      <c r="J94" s="112">
        <v>41086</v>
      </c>
      <c r="K94" s="20"/>
      <c r="L94" s="21"/>
      <c r="N94" s="103" t="s">
        <v>354</v>
      </c>
      <c r="O94" s="103" t="s">
        <v>432</v>
      </c>
      <c r="P94" s="103" t="s">
        <v>435</v>
      </c>
      <c r="Q94"/>
      <c r="R94" s="23"/>
      <c r="S94" s="23"/>
      <c r="T94" s="20"/>
      <c r="U94" s="20"/>
      <c r="V94" s="76"/>
      <c r="W94" s="20"/>
      <c r="X94" s="20"/>
      <c r="Y94" s="24"/>
      <c r="Z94" s="117">
        <v>19.009799999999998</v>
      </c>
      <c r="AA94" s="117">
        <v>109.64635</v>
      </c>
      <c r="AB94" s="118">
        <v>343</v>
      </c>
      <c r="AE94" s="27"/>
      <c r="AF94" s="28"/>
      <c r="AG94"/>
      <c r="AH94" s="29"/>
      <c r="AI94" s="29"/>
      <c r="AJ94"/>
      <c r="AK94" s="30"/>
      <c r="AL94" s="32"/>
      <c r="AM94" s="48"/>
      <c r="AN94" s="32"/>
      <c r="AO94"/>
    </row>
    <row r="95" spans="1:50" s="22" customFormat="1">
      <c r="A95" s="101"/>
      <c r="B95" s="101" t="s">
        <v>436</v>
      </c>
      <c r="C95" s="102" t="s">
        <v>181</v>
      </c>
      <c r="D95" s="102"/>
      <c r="E95" s="111"/>
      <c r="F95" s="19"/>
      <c r="G95" s="20"/>
      <c r="H95" s="20"/>
      <c r="I95" s="112">
        <v>40652</v>
      </c>
      <c r="J95" s="112">
        <v>41086</v>
      </c>
      <c r="K95" s="20"/>
      <c r="L95" s="21"/>
      <c r="N95" s="103" t="s">
        <v>354</v>
      </c>
      <c r="O95" s="103" t="s">
        <v>432</v>
      </c>
      <c r="P95" s="103" t="s">
        <v>435</v>
      </c>
      <c r="Q95"/>
      <c r="R95" s="23"/>
      <c r="S95" s="23">
        <v>1</v>
      </c>
      <c r="T95" s="20"/>
      <c r="U95" s="20">
        <v>1</v>
      </c>
      <c r="V95" s="76"/>
      <c r="W95" s="20"/>
      <c r="X95" s="20">
        <v>1</v>
      </c>
      <c r="Y95" s="24"/>
      <c r="Z95" s="117">
        <v>18.905583333333333</v>
      </c>
      <c r="AA95" s="117">
        <v>109.51378333333334</v>
      </c>
      <c r="AB95" s="118">
        <v>309</v>
      </c>
      <c r="AE95" s="27"/>
      <c r="AF95" s="28"/>
      <c r="AG95"/>
      <c r="AH95" s="29"/>
      <c r="AI95" s="29"/>
      <c r="AJ95"/>
      <c r="AK95" s="30"/>
      <c r="AL95" s="32"/>
      <c r="AM95" s="48"/>
      <c r="AN95" s="32"/>
      <c r="AO95"/>
    </row>
    <row r="96" spans="1:50" s="22" customFormat="1">
      <c r="A96" s="101"/>
      <c r="B96" s="101" t="s">
        <v>437</v>
      </c>
      <c r="C96" s="102" t="s">
        <v>181</v>
      </c>
      <c r="D96" s="102"/>
      <c r="E96" s="111"/>
      <c r="F96" s="19"/>
      <c r="G96" s="20"/>
      <c r="H96" s="20"/>
      <c r="I96" s="20"/>
      <c r="J96" s="112">
        <v>40357</v>
      </c>
      <c r="K96" s="20"/>
      <c r="L96" s="21"/>
      <c r="N96" s="103" t="s">
        <v>354</v>
      </c>
      <c r="O96" s="105" t="s">
        <v>438</v>
      </c>
      <c r="P96" s="105" t="s">
        <v>439</v>
      </c>
      <c r="Q96" s="106"/>
      <c r="R96" s="107"/>
      <c r="S96" s="107"/>
      <c r="T96" s="105"/>
      <c r="U96" s="105"/>
      <c r="V96" s="108"/>
      <c r="W96" s="105"/>
      <c r="X96" s="105"/>
      <c r="Y96" s="24"/>
      <c r="Z96" s="117">
        <v>24.404766666666667</v>
      </c>
      <c r="AA96" s="117">
        <v>109.98043333333334</v>
      </c>
      <c r="AB96" s="118">
        <v>164</v>
      </c>
      <c r="AE96" s="27"/>
      <c r="AF96" s="28"/>
      <c r="AG96"/>
      <c r="AH96" s="29"/>
      <c r="AI96" s="29"/>
      <c r="AJ96"/>
      <c r="AK96" s="30"/>
      <c r="AL96" s="32"/>
      <c r="AM96" s="48"/>
      <c r="AN96" s="32"/>
      <c r="AO96"/>
    </row>
    <row r="97" spans="1:50" s="22" customFormat="1">
      <c r="A97" s="101"/>
      <c r="B97" s="101" t="s">
        <v>440</v>
      </c>
      <c r="C97" s="102" t="s">
        <v>181</v>
      </c>
      <c r="D97" s="102"/>
      <c r="E97" s="111"/>
      <c r="F97" s="19"/>
      <c r="G97" s="20"/>
      <c r="H97" s="20"/>
      <c r="I97" s="112">
        <v>40652</v>
      </c>
      <c r="J97" s="112">
        <v>41086</v>
      </c>
      <c r="K97" s="20"/>
      <c r="L97" s="21"/>
      <c r="N97" s="103" t="s">
        <v>354</v>
      </c>
      <c r="O97" s="103" t="s">
        <v>358</v>
      </c>
      <c r="P97" s="103" t="s">
        <v>441</v>
      </c>
      <c r="Q97"/>
      <c r="R97" s="23"/>
      <c r="S97" s="23"/>
      <c r="T97" s="20"/>
      <c r="U97" s="20"/>
      <c r="V97" s="76"/>
      <c r="W97" s="20"/>
      <c r="X97" s="20"/>
      <c r="Y97" s="24"/>
      <c r="Z97" s="119">
        <v>29.718416666666666</v>
      </c>
      <c r="AA97" s="119">
        <v>113.84728333333334</v>
      </c>
      <c r="AB97" s="118">
        <v>46</v>
      </c>
      <c r="AE97" s="27"/>
      <c r="AF97" s="28"/>
      <c r="AG97"/>
      <c r="AH97" s="29"/>
      <c r="AI97" s="29"/>
      <c r="AJ97"/>
      <c r="AK97" s="30"/>
      <c r="AL97" s="32"/>
      <c r="AM97" s="48"/>
      <c r="AN97" s="32"/>
      <c r="AO97"/>
    </row>
    <row r="98" spans="1:50" s="22" customFormat="1">
      <c r="A98" s="101"/>
      <c r="B98" s="101" t="s">
        <v>442</v>
      </c>
      <c r="C98" s="102" t="s">
        <v>181</v>
      </c>
      <c r="D98" s="102"/>
      <c r="E98" s="111"/>
      <c r="F98" s="19"/>
      <c r="G98" s="20"/>
      <c r="H98" s="20"/>
      <c r="I98" s="112">
        <v>40652</v>
      </c>
      <c r="J98" s="112">
        <v>41086</v>
      </c>
      <c r="K98" s="20"/>
      <c r="L98" s="21"/>
      <c r="N98" s="103" t="s">
        <v>354</v>
      </c>
      <c r="O98" s="105" t="s">
        <v>443</v>
      </c>
      <c r="P98" s="103" t="s">
        <v>444</v>
      </c>
      <c r="Q98"/>
      <c r="R98" s="23"/>
      <c r="S98" s="23"/>
      <c r="T98" s="20"/>
      <c r="U98" s="20"/>
      <c r="V98" s="76"/>
      <c r="W98" s="20"/>
      <c r="X98" s="20"/>
      <c r="Y98" s="24"/>
      <c r="Z98" s="109">
        <v>41.317016666666667</v>
      </c>
      <c r="AA98" s="109">
        <v>123.7384</v>
      </c>
      <c r="AB98" s="110">
        <v>183</v>
      </c>
      <c r="AE98" s="27"/>
      <c r="AF98" s="28"/>
      <c r="AG98"/>
      <c r="AH98" s="29"/>
      <c r="AI98" s="29"/>
      <c r="AJ98"/>
      <c r="AK98" s="30"/>
      <c r="AL98" s="32"/>
      <c r="AM98" s="48"/>
      <c r="AN98" s="32"/>
      <c r="AO98"/>
    </row>
    <row r="99" spans="1:50" s="22" customFormat="1">
      <c r="A99" s="101"/>
      <c r="B99" s="101" t="s">
        <v>445</v>
      </c>
      <c r="C99" s="102" t="s">
        <v>181</v>
      </c>
      <c r="D99" s="102"/>
      <c r="E99" s="111"/>
      <c r="F99" s="19"/>
      <c r="G99" s="20"/>
      <c r="H99" s="20"/>
      <c r="I99" s="112">
        <v>40652</v>
      </c>
      <c r="J99" s="112">
        <v>41086</v>
      </c>
      <c r="K99" s="20"/>
      <c r="L99" s="21"/>
      <c r="N99" s="103" t="s">
        <v>354</v>
      </c>
      <c r="O99" s="105" t="s">
        <v>443</v>
      </c>
      <c r="P99" s="103" t="s">
        <v>444</v>
      </c>
      <c r="Q99"/>
      <c r="R99" s="23"/>
      <c r="S99" s="23">
        <v>10</v>
      </c>
      <c r="T99" s="20"/>
      <c r="U99" s="20">
        <v>10</v>
      </c>
      <c r="V99" s="76"/>
      <c r="W99" s="20"/>
      <c r="X99" s="20">
        <v>1</v>
      </c>
      <c r="Y99" s="24"/>
      <c r="Z99" s="109">
        <v>41.328833333333336</v>
      </c>
      <c r="AA99" s="109">
        <v>123.69026666666667</v>
      </c>
      <c r="AB99" s="110">
        <v>148</v>
      </c>
      <c r="AE99" s="27"/>
      <c r="AF99" s="28"/>
      <c r="AG99"/>
      <c r="AH99" s="29"/>
      <c r="AI99" s="29"/>
      <c r="AJ99"/>
      <c r="AK99" s="30"/>
      <c r="AL99" s="32"/>
      <c r="AM99" s="48"/>
      <c r="AN99" s="32"/>
      <c r="AO99"/>
    </row>
    <row r="100" spans="1:50" s="22" customFormat="1">
      <c r="A100"/>
      <c r="B100" s="4"/>
      <c r="C100" s="18"/>
      <c r="D100" s="18"/>
      <c r="E100" s="19"/>
      <c r="F100" s="19"/>
      <c r="G100" s="20"/>
      <c r="H100" s="20"/>
      <c r="I100" s="20"/>
      <c r="J100" s="20"/>
      <c r="K100" s="20"/>
      <c r="L100" s="21"/>
      <c r="N100" s="20"/>
      <c r="O100"/>
      <c r="P100"/>
      <c r="Q100"/>
      <c r="R100" s="23"/>
      <c r="S100" s="23"/>
      <c r="T100" s="20"/>
      <c r="U100" s="20"/>
      <c r="V100" s="76"/>
      <c r="W100" s="20"/>
      <c r="X100" s="20"/>
      <c r="Y100" s="24"/>
      <c r="Z100" s="25"/>
      <c r="AA100" s="25"/>
      <c r="AB100" s="26"/>
      <c r="AE100" s="27"/>
      <c r="AF100" s="28"/>
      <c r="AG100"/>
      <c r="AH100" s="29"/>
      <c r="AI100" s="29"/>
      <c r="AJ100"/>
      <c r="AK100" s="30"/>
      <c r="AL100" s="32"/>
      <c r="AM100" s="48"/>
      <c r="AN100" s="32"/>
      <c r="AO100"/>
      <c r="AP100"/>
      <c r="AQ100"/>
      <c r="AR100"/>
      <c r="AS100"/>
      <c r="AT100"/>
      <c r="AU100"/>
      <c r="AV100"/>
      <c r="AW100"/>
      <c r="AX100"/>
    </row>
    <row r="101" spans="1:50" s="22" customFormat="1">
      <c r="A101"/>
      <c r="B101" s="4"/>
      <c r="C101" s="18"/>
      <c r="D101" s="18"/>
      <c r="E101" s="19"/>
      <c r="F101" s="19"/>
      <c r="G101" s="20"/>
      <c r="H101" s="20"/>
      <c r="I101" s="20"/>
      <c r="J101" s="20"/>
      <c r="K101" s="20"/>
      <c r="L101" s="21"/>
      <c r="N101" s="20"/>
      <c r="O101"/>
      <c r="P101"/>
      <c r="Q101"/>
      <c r="R101" s="23"/>
      <c r="S101" s="23"/>
      <c r="T101" s="20"/>
      <c r="U101" s="20"/>
      <c r="V101" s="76"/>
      <c r="W101" s="20"/>
      <c r="X101" s="20"/>
      <c r="Y101" s="24"/>
      <c r="Z101" s="25"/>
      <c r="AA101" s="25"/>
      <c r="AB101" s="26"/>
      <c r="AE101" s="27"/>
      <c r="AF101" s="28"/>
      <c r="AG101"/>
      <c r="AH101" s="29"/>
      <c r="AI101" s="29"/>
      <c r="AJ101"/>
      <c r="AK101" s="30"/>
      <c r="AL101" s="32"/>
      <c r="AM101" s="48"/>
      <c r="AN101" s="32"/>
      <c r="AO101"/>
      <c r="AP101"/>
      <c r="AQ101"/>
      <c r="AR101"/>
      <c r="AS101"/>
      <c r="AT101"/>
      <c r="AU101"/>
      <c r="AV101"/>
      <c r="AW101"/>
      <c r="AX101"/>
    </row>
    <row r="102" spans="1:50" s="22" customFormat="1">
      <c r="A102"/>
      <c r="B102" s="4"/>
      <c r="C102" s="18"/>
      <c r="D102" s="18"/>
      <c r="E102" s="19"/>
      <c r="F102" s="19"/>
      <c r="G102" s="20"/>
      <c r="H102" s="20"/>
      <c r="I102" s="20"/>
      <c r="J102" s="20"/>
      <c r="K102" s="20"/>
      <c r="L102" s="21"/>
      <c r="N102" s="20"/>
      <c r="O102"/>
      <c r="P102"/>
      <c r="Q102"/>
      <c r="R102" s="23"/>
      <c r="S102" s="23"/>
      <c r="T102" s="20"/>
      <c r="U102" s="20"/>
      <c r="V102" s="76"/>
      <c r="W102" s="20"/>
      <c r="X102" s="20"/>
      <c r="Y102" s="24"/>
      <c r="Z102" s="25"/>
      <c r="AA102" s="25"/>
      <c r="AB102" s="26"/>
      <c r="AE102" s="27"/>
      <c r="AF102" s="28"/>
      <c r="AG102"/>
      <c r="AH102" s="29"/>
      <c r="AI102" s="29"/>
      <c r="AJ102"/>
      <c r="AK102" s="30"/>
      <c r="AL102" s="32"/>
      <c r="AM102" s="48"/>
      <c r="AN102" s="32"/>
      <c r="AO102"/>
      <c r="AP102"/>
      <c r="AQ102"/>
      <c r="AR102"/>
      <c r="AS102"/>
      <c r="AT102"/>
      <c r="AU102"/>
      <c r="AV102"/>
      <c r="AW102"/>
      <c r="AX102"/>
    </row>
  </sheetData>
  <printOptions horizontalCentered="1" gridLines="1"/>
  <pageMargins left="0" right="0" top="0.75" bottom="0.75" header="0.3" footer="0.3"/>
  <pageSetup scale="45" fitToHeight="0" orientation="landscape" r:id="rId1"/>
  <headerFooter scaleWithDoc="0" alignWithMargins="0">
    <oddHeader>&amp;L&amp;F&amp;C&amp;A&amp;R&amp;D</oddHeader>
    <oddFooter>Page &amp;P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39"/>
  <sheetViews>
    <sheetView zoomScale="60" zoomScaleNormal="60" zoomScaleSheetLayoutView="50" workbookViewId="0">
      <pane xSplit="4" ySplit="1" topLeftCell="E2" activePane="bottomRight" state="frozenSplit"/>
      <selection pane="topRight" activeCell="B1" sqref="B1"/>
      <selection pane="bottomLeft" activeCell="A2" sqref="A2"/>
      <selection pane="bottomRight" activeCell="P1" sqref="P1"/>
    </sheetView>
  </sheetViews>
  <sheetFormatPr baseColWidth="10" defaultColWidth="8.83203125" defaultRowHeight="15"/>
  <cols>
    <col min="1" max="1" width="8.83203125" style="212"/>
    <col min="2" max="2" width="48.1640625" style="208" customWidth="1"/>
    <col min="3" max="3" width="35.33203125" style="208" customWidth="1"/>
    <col min="4" max="5" width="17.33203125" style="210" customWidth="1"/>
    <col min="6" max="6" width="15.6640625" style="212" customWidth="1"/>
    <col min="7" max="7" width="8" style="212" customWidth="1"/>
    <col min="8" max="8" width="10.5" style="208" customWidth="1"/>
    <col min="9" max="9" width="9.5" style="208" customWidth="1"/>
    <col min="10" max="10" width="19" style="208" customWidth="1"/>
    <col min="11" max="11" width="9" style="222" customWidth="1"/>
    <col min="12" max="12" width="10.83203125" style="222" customWidth="1"/>
    <col min="13" max="13" width="9" style="212" customWidth="1"/>
    <col min="14" max="14" width="14.6640625" style="212" customWidth="1"/>
    <col min="15" max="15" width="15" style="223" customWidth="1"/>
    <col min="16" max="16" width="48.1640625" style="212" customWidth="1"/>
    <col min="17" max="16384" width="8.83203125" style="208"/>
  </cols>
  <sheetData>
    <row r="1" spans="1:16" s="214" customFormat="1" ht="57" customHeight="1">
      <c r="A1" s="215" t="s">
        <v>705</v>
      </c>
      <c r="B1" s="214" t="s">
        <v>447</v>
      </c>
      <c r="C1" s="214" t="s">
        <v>142</v>
      </c>
      <c r="D1" s="214" t="s">
        <v>143</v>
      </c>
      <c r="E1" s="214" t="s">
        <v>448</v>
      </c>
      <c r="F1" s="215" t="s">
        <v>144</v>
      </c>
      <c r="G1" s="215" t="s">
        <v>153</v>
      </c>
      <c r="H1" s="216" t="s">
        <v>154</v>
      </c>
      <c r="I1" s="216" t="s">
        <v>155</v>
      </c>
      <c r="J1" s="216" t="s">
        <v>156</v>
      </c>
      <c r="K1" s="217" t="s">
        <v>164</v>
      </c>
      <c r="L1" s="217" t="s">
        <v>165</v>
      </c>
      <c r="M1" s="226" t="s">
        <v>166</v>
      </c>
      <c r="N1" s="215" t="s">
        <v>157</v>
      </c>
      <c r="O1" s="218" t="s">
        <v>158</v>
      </c>
      <c r="P1" s="227" t="s">
        <v>701</v>
      </c>
    </row>
    <row r="2" spans="1:16" ht="16">
      <c r="A2" s="212">
        <v>15</v>
      </c>
      <c r="B2" s="208" t="s">
        <v>686</v>
      </c>
      <c r="C2" s="230" t="s">
        <v>233</v>
      </c>
      <c r="D2" s="209" t="s">
        <v>234</v>
      </c>
      <c r="E2" s="208" t="s">
        <v>232</v>
      </c>
      <c r="F2" s="208" t="s">
        <v>233</v>
      </c>
      <c r="K2" s="211"/>
      <c r="L2" s="211"/>
      <c r="M2" s="219"/>
      <c r="N2" s="212">
        <v>8</v>
      </c>
      <c r="O2" s="212"/>
    </row>
    <row r="3" spans="1:16" s="219" customFormat="1">
      <c r="A3" s="212">
        <v>19</v>
      </c>
      <c r="B3" s="208" t="s">
        <v>689</v>
      </c>
      <c r="C3" s="208" t="s">
        <v>244</v>
      </c>
      <c r="D3" s="209" t="s">
        <v>241</v>
      </c>
      <c r="E3" s="208" t="s">
        <v>243</v>
      </c>
      <c r="F3" s="208" t="s">
        <v>244</v>
      </c>
      <c r="G3" s="231" t="s">
        <v>245</v>
      </c>
      <c r="H3" s="208"/>
      <c r="I3" s="208"/>
      <c r="J3" s="208"/>
      <c r="K3" s="211">
        <v>-3.55</v>
      </c>
      <c r="L3" s="211">
        <v>143.63333333333333</v>
      </c>
      <c r="M3" s="219">
        <v>5</v>
      </c>
      <c r="N3" s="212">
        <v>12</v>
      </c>
      <c r="O3" s="212"/>
      <c r="P3" s="212" t="s">
        <v>702</v>
      </c>
    </row>
    <row r="4" spans="1:16" ht="16">
      <c r="A4" s="212">
        <v>16</v>
      </c>
      <c r="B4" s="208" t="s">
        <v>687</v>
      </c>
      <c r="C4" s="230" t="s">
        <v>240</v>
      </c>
      <c r="D4" s="209" t="s">
        <v>241</v>
      </c>
      <c r="E4" s="208" t="s">
        <v>239</v>
      </c>
      <c r="F4" s="208" t="s">
        <v>240</v>
      </c>
      <c r="G4" s="212" t="s">
        <v>670</v>
      </c>
      <c r="K4" s="211">
        <v>-20.91</v>
      </c>
      <c r="L4" s="211">
        <v>165.33</v>
      </c>
      <c r="M4" s="219">
        <v>10</v>
      </c>
      <c r="N4" s="212">
        <v>11</v>
      </c>
      <c r="O4" s="212"/>
      <c r="P4" s="212" t="s">
        <v>702</v>
      </c>
    </row>
    <row r="5" spans="1:16">
      <c r="A5" s="212">
        <v>20</v>
      </c>
      <c r="B5" s="208" t="s">
        <v>690</v>
      </c>
      <c r="C5" s="208" t="s">
        <v>251</v>
      </c>
      <c r="D5" s="220" t="s">
        <v>252</v>
      </c>
      <c r="E5" s="208" t="s">
        <v>250</v>
      </c>
      <c r="K5" s="211"/>
      <c r="L5" s="211"/>
      <c r="M5" s="219"/>
      <c r="O5" s="212"/>
      <c r="P5" s="212" t="s">
        <v>709</v>
      </c>
    </row>
    <row r="6" spans="1:16" s="219" customFormat="1">
      <c r="A6" s="212">
        <v>9</v>
      </c>
      <c r="B6" s="208" t="s">
        <v>677</v>
      </c>
      <c r="C6" s="208" t="s">
        <v>332</v>
      </c>
      <c r="D6" s="210" t="s">
        <v>181</v>
      </c>
      <c r="E6" s="208" t="s">
        <v>220</v>
      </c>
      <c r="F6" s="212" t="s">
        <v>333</v>
      </c>
      <c r="G6" s="212" t="s">
        <v>183</v>
      </c>
      <c r="H6" s="122" t="s">
        <v>221</v>
      </c>
      <c r="I6" s="122" t="s">
        <v>334</v>
      </c>
      <c r="J6" s="122" t="s">
        <v>333</v>
      </c>
      <c r="K6" s="211">
        <v>43.393099999999997</v>
      </c>
      <c r="L6" s="211">
        <v>141.43225000000001</v>
      </c>
      <c r="M6" s="219">
        <v>32.308800000000005</v>
      </c>
      <c r="N6" s="123"/>
      <c r="O6" s="123"/>
      <c r="P6" s="228" t="s">
        <v>704</v>
      </c>
    </row>
    <row r="7" spans="1:16">
      <c r="A7" s="212">
        <v>10</v>
      </c>
      <c r="B7" s="208" t="s">
        <v>678</v>
      </c>
      <c r="C7" s="208" t="s">
        <v>228</v>
      </c>
      <c r="D7" s="210" t="s">
        <v>181</v>
      </c>
      <c r="E7" s="208" t="s">
        <v>223</v>
      </c>
      <c r="F7" s="212" t="s">
        <v>665</v>
      </c>
      <c r="G7" s="212" t="s">
        <v>183</v>
      </c>
      <c r="H7" s="122" t="s">
        <v>221</v>
      </c>
      <c r="I7" s="122" t="s">
        <v>225</v>
      </c>
      <c r="J7" s="122" t="s">
        <v>665</v>
      </c>
      <c r="K7" s="211">
        <v>43.448183333333333</v>
      </c>
      <c r="L7" s="211">
        <v>142.64554999999999</v>
      </c>
      <c r="M7" s="219">
        <v>907.08480000000009</v>
      </c>
      <c r="N7" s="123">
        <v>6</v>
      </c>
      <c r="O7" s="123"/>
      <c r="P7" s="228" t="s">
        <v>704</v>
      </c>
    </row>
    <row r="8" spans="1:16" ht="16">
      <c r="A8" s="212">
        <v>21</v>
      </c>
      <c r="B8" s="208" t="s">
        <v>691</v>
      </c>
      <c r="C8" s="230" t="s">
        <v>247</v>
      </c>
      <c r="D8" s="209" t="s">
        <v>181</v>
      </c>
      <c r="E8" s="208" t="s">
        <v>246</v>
      </c>
      <c r="K8" s="211"/>
      <c r="L8" s="211"/>
      <c r="M8" s="219"/>
      <c r="N8" s="212">
        <v>13</v>
      </c>
      <c r="O8" s="212"/>
      <c r="P8" s="212" t="s">
        <v>703</v>
      </c>
    </row>
    <row r="9" spans="1:16">
      <c r="A9" s="212">
        <v>22</v>
      </c>
      <c r="B9" s="208" t="s">
        <v>692</v>
      </c>
      <c r="C9" s="208" t="s">
        <v>254</v>
      </c>
      <c r="D9" s="209" t="s">
        <v>181</v>
      </c>
      <c r="E9" s="208" t="s">
        <v>253</v>
      </c>
      <c r="F9" s="208"/>
      <c r="K9" s="211"/>
      <c r="L9" s="211"/>
      <c r="M9" s="219"/>
      <c r="N9" s="212">
        <v>15</v>
      </c>
      <c r="O9" s="212"/>
      <c r="P9" s="212" t="s">
        <v>708</v>
      </c>
    </row>
    <row r="10" spans="1:16">
      <c r="A10" s="212">
        <v>7</v>
      </c>
      <c r="B10" s="208" t="s">
        <v>679</v>
      </c>
      <c r="C10" s="208" t="s">
        <v>322</v>
      </c>
      <c r="D10" s="210" t="s">
        <v>181</v>
      </c>
      <c r="E10" s="208" t="s">
        <v>206</v>
      </c>
      <c r="G10" s="212" t="s">
        <v>183</v>
      </c>
      <c r="H10" s="122" t="s">
        <v>207</v>
      </c>
      <c r="I10" s="122" t="s">
        <v>208</v>
      </c>
      <c r="J10" s="122"/>
      <c r="K10" s="211">
        <v>38</v>
      </c>
      <c r="L10" s="211">
        <v>138.36000000000001</v>
      </c>
      <c r="M10" s="219">
        <v>100</v>
      </c>
      <c r="N10" s="123"/>
      <c r="O10" s="123"/>
      <c r="P10" s="212" t="s">
        <v>703</v>
      </c>
    </row>
    <row r="11" spans="1:16" s="219" customFormat="1">
      <c r="A11" s="212">
        <v>5</v>
      </c>
      <c r="B11" s="208" t="s">
        <v>680</v>
      </c>
      <c r="C11" s="208" t="s">
        <v>471</v>
      </c>
      <c r="D11" s="208" t="s">
        <v>181</v>
      </c>
      <c r="E11" s="208" t="s">
        <v>203</v>
      </c>
      <c r="F11" s="212"/>
      <c r="G11" s="212" t="s">
        <v>183</v>
      </c>
      <c r="H11" s="122" t="s">
        <v>204</v>
      </c>
      <c r="I11" s="122" t="s">
        <v>205</v>
      </c>
      <c r="J11" s="122"/>
      <c r="K11" s="211">
        <v>36.700000000000003</v>
      </c>
      <c r="L11" s="211">
        <v>137.19</v>
      </c>
      <c r="M11" s="219">
        <v>80</v>
      </c>
      <c r="N11" s="123">
        <v>5</v>
      </c>
      <c r="O11" s="123"/>
      <c r="P11" s="212" t="s">
        <v>703</v>
      </c>
    </row>
    <row r="12" spans="1:16">
      <c r="A12" s="212">
        <v>4</v>
      </c>
      <c r="B12" s="208" t="s">
        <v>685</v>
      </c>
      <c r="C12" s="208" t="s">
        <v>201</v>
      </c>
      <c r="D12" s="210" t="s">
        <v>181</v>
      </c>
      <c r="E12" s="208" t="s">
        <v>315</v>
      </c>
      <c r="G12" s="212" t="s">
        <v>183</v>
      </c>
      <c r="H12" s="122" t="s">
        <v>197</v>
      </c>
      <c r="I12" s="122" t="s">
        <v>198</v>
      </c>
      <c r="J12" s="122"/>
      <c r="K12" s="211">
        <v>32.159999999999997</v>
      </c>
      <c r="L12" s="211">
        <v>130.38999999999999</v>
      </c>
      <c r="M12" s="219">
        <v>560</v>
      </c>
      <c r="N12" s="123">
        <v>3</v>
      </c>
      <c r="O12" s="123"/>
      <c r="P12" s="212" t="s">
        <v>708</v>
      </c>
    </row>
    <row r="13" spans="1:16">
      <c r="A13" s="212">
        <v>3</v>
      </c>
      <c r="B13" s="208" t="s">
        <v>693</v>
      </c>
      <c r="C13" s="229" t="s">
        <v>258</v>
      </c>
      <c r="D13" s="209" t="s">
        <v>181</v>
      </c>
      <c r="E13" s="208" t="s">
        <v>451</v>
      </c>
      <c r="G13" s="212" t="s">
        <v>183</v>
      </c>
      <c r="K13" s="211">
        <v>31.83</v>
      </c>
      <c r="L13" s="211">
        <v>131.41999999999999</v>
      </c>
      <c r="M13" s="219">
        <v>30</v>
      </c>
      <c r="N13" s="212">
        <v>2</v>
      </c>
      <c r="O13" s="212"/>
      <c r="P13" s="212" t="s">
        <v>708</v>
      </c>
    </row>
    <row r="14" spans="1:16" ht="16">
      <c r="A14" s="212">
        <v>17</v>
      </c>
      <c r="B14" s="208" t="s">
        <v>688</v>
      </c>
      <c r="C14" s="230" t="s">
        <v>236</v>
      </c>
      <c r="D14" s="209" t="s">
        <v>181</v>
      </c>
      <c r="E14" s="208" t="s">
        <v>235</v>
      </c>
      <c r="F14" s="208" t="s">
        <v>236</v>
      </c>
      <c r="K14" s="211"/>
      <c r="L14" s="211"/>
      <c r="M14" s="219"/>
      <c r="N14" s="212">
        <v>9</v>
      </c>
      <c r="O14" s="212"/>
      <c r="P14" s="212" t="s">
        <v>708</v>
      </c>
    </row>
    <row r="15" spans="1:16" s="219" customFormat="1">
      <c r="A15" s="212">
        <v>2</v>
      </c>
      <c r="B15" s="208" t="s">
        <v>681</v>
      </c>
      <c r="C15" s="208" t="s">
        <v>669</v>
      </c>
      <c r="D15" s="210" t="s">
        <v>181</v>
      </c>
      <c r="E15" s="208" t="s">
        <v>450</v>
      </c>
      <c r="F15" s="212" t="s">
        <v>190</v>
      </c>
      <c r="G15" s="212" t="s">
        <v>183</v>
      </c>
      <c r="H15" s="208" t="s">
        <v>184</v>
      </c>
      <c r="I15" s="208" t="s">
        <v>191</v>
      </c>
      <c r="J15" s="208"/>
      <c r="K15" s="211">
        <v>26.44585</v>
      </c>
      <c r="L15" s="211">
        <v>127.806144</v>
      </c>
      <c r="M15" s="219">
        <v>48.18</v>
      </c>
      <c r="N15" s="212" t="s">
        <v>192</v>
      </c>
      <c r="O15" s="212"/>
      <c r="P15" s="228" t="s">
        <v>702</v>
      </c>
    </row>
    <row r="16" spans="1:16" s="219" customFormat="1">
      <c r="A16" s="212">
        <v>33</v>
      </c>
      <c r="B16" s="208" t="s">
        <v>542</v>
      </c>
      <c r="C16" s="232" t="s">
        <v>378</v>
      </c>
      <c r="D16" s="233" t="s">
        <v>181</v>
      </c>
      <c r="E16" s="233"/>
      <c r="F16" s="233"/>
      <c r="G16" s="234" t="s">
        <v>354</v>
      </c>
      <c r="H16" s="234" t="s">
        <v>636</v>
      </c>
      <c r="I16" s="237" t="s">
        <v>637</v>
      </c>
      <c r="J16" s="208"/>
      <c r="K16" s="239">
        <v>33.455483333333333</v>
      </c>
      <c r="L16" s="239">
        <v>105.13738333333333</v>
      </c>
      <c r="M16" s="240">
        <v>1807</v>
      </c>
      <c r="N16" s="212"/>
      <c r="O16" s="221">
        <v>10</v>
      </c>
      <c r="P16" s="212" t="s">
        <v>710</v>
      </c>
    </row>
    <row r="17" spans="1:16" s="219" customFormat="1">
      <c r="A17" s="212">
        <v>34</v>
      </c>
      <c r="B17" s="208" t="s">
        <v>545</v>
      </c>
      <c r="C17" s="232" t="s">
        <v>638</v>
      </c>
      <c r="D17" s="233" t="s">
        <v>181</v>
      </c>
      <c r="E17" s="233"/>
      <c r="F17" s="233"/>
      <c r="G17" s="234" t="s">
        <v>354</v>
      </c>
      <c r="H17" s="234" t="s">
        <v>634</v>
      </c>
      <c r="I17" s="237" t="s">
        <v>639</v>
      </c>
      <c r="J17" s="208"/>
      <c r="K17" s="239">
        <v>34.129483333333333</v>
      </c>
      <c r="L17" s="239">
        <v>111.04395</v>
      </c>
      <c r="M17" s="240">
        <v>757</v>
      </c>
      <c r="N17" s="237"/>
      <c r="O17" s="238">
        <v>11</v>
      </c>
      <c r="P17" s="212" t="s">
        <v>710</v>
      </c>
    </row>
    <row r="18" spans="1:16" s="219" customFormat="1">
      <c r="A18" s="212">
        <v>35</v>
      </c>
      <c r="B18" s="208" t="s">
        <v>549</v>
      </c>
      <c r="C18" s="232" t="s">
        <v>640</v>
      </c>
      <c r="D18" s="233" t="s">
        <v>181</v>
      </c>
      <c r="E18" s="233"/>
      <c r="F18" s="233"/>
      <c r="G18" s="234" t="s">
        <v>354</v>
      </c>
      <c r="H18" s="234" t="s">
        <v>641</v>
      </c>
      <c r="I18" s="234" t="s">
        <v>642</v>
      </c>
      <c r="J18" s="208"/>
      <c r="K18" s="239">
        <v>35.721966666666667</v>
      </c>
      <c r="L18" s="239">
        <v>112.32476666666666</v>
      </c>
      <c r="M18" s="240">
        <v>724</v>
      </c>
      <c r="N18" s="212"/>
      <c r="O18" s="221">
        <v>12</v>
      </c>
      <c r="P18" s="212" t="s">
        <v>710</v>
      </c>
    </row>
    <row r="19" spans="1:16" s="219" customFormat="1">
      <c r="A19" s="212">
        <v>36</v>
      </c>
      <c r="B19" s="208" t="s">
        <v>553</v>
      </c>
      <c r="C19" s="232" t="s">
        <v>643</v>
      </c>
      <c r="D19" s="233" t="s">
        <v>181</v>
      </c>
      <c r="E19" s="233"/>
      <c r="F19" s="233"/>
      <c r="G19" s="234" t="s">
        <v>354</v>
      </c>
      <c r="H19" s="234" t="s">
        <v>644</v>
      </c>
      <c r="I19" s="234" t="s">
        <v>645</v>
      </c>
      <c r="J19" s="208"/>
      <c r="K19" s="239">
        <v>37.340016666666664</v>
      </c>
      <c r="L19" s="239">
        <v>114.28103333333334</v>
      </c>
      <c r="M19" s="240">
        <v>360</v>
      </c>
      <c r="N19" s="212"/>
      <c r="O19" s="221">
        <v>13</v>
      </c>
      <c r="P19" s="212" t="s">
        <v>710</v>
      </c>
    </row>
    <row r="20" spans="1:16" s="219" customFormat="1">
      <c r="A20" s="212">
        <v>32</v>
      </c>
      <c r="B20" s="208" t="s">
        <v>557</v>
      </c>
      <c r="C20" s="232" t="s">
        <v>633</v>
      </c>
      <c r="D20" s="233" t="s">
        <v>181</v>
      </c>
      <c r="E20" s="233"/>
      <c r="F20" s="233"/>
      <c r="G20" s="234" t="s">
        <v>354</v>
      </c>
      <c r="H20" s="234" t="s">
        <v>634</v>
      </c>
      <c r="I20" s="237" t="s">
        <v>635</v>
      </c>
      <c r="J20" s="208"/>
      <c r="K20" s="239">
        <v>31.701316666666667</v>
      </c>
      <c r="L20" s="239">
        <v>114.87411666666667</v>
      </c>
      <c r="M20" s="240">
        <v>103</v>
      </c>
      <c r="N20" s="212"/>
      <c r="O20" s="238">
        <v>9</v>
      </c>
      <c r="P20" s="212" t="s">
        <v>710</v>
      </c>
    </row>
    <row r="21" spans="1:16" s="219" customFormat="1">
      <c r="A21" s="212">
        <v>29</v>
      </c>
      <c r="B21" s="208" t="s">
        <v>560</v>
      </c>
      <c r="C21" s="232" t="s">
        <v>626</v>
      </c>
      <c r="D21" s="233" t="s">
        <v>181</v>
      </c>
      <c r="E21" s="233"/>
      <c r="F21" s="233"/>
      <c r="G21" s="234" t="s">
        <v>354</v>
      </c>
      <c r="H21" s="234" t="s">
        <v>627</v>
      </c>
      <c r="I21" s="234" t="s">
        <v>628</v>
      </c>
      <c r="J21" s="208"/>
      <c r="K21" s="239">
        <v>26.620550000000001</v>
      </c>
      <c r="L21" s="239">
        <v>106.75145000000001</v>
      </c>
      <c r="M21" s="240">
        <v>1133</v>
      </c>
      <c r="N21" s="212"/>
      <c r="O21" s="238">
        <v>6</v>
      </c>
      <c r="P21" s="212" t="s">
        <v>711</v>
      </c>
    </row>
    <row r="22" spans="1:16">
      <c r="A22" s="212">
        <v>30</v>
      </c>
      <c r="B22" s="208" t="s">
        <v>566</v>
      </c>
      <c r="C22" s="232" t="s">
        <v>629</v>
      </c>
      <c r="D22" s="233" t="s">
        <v>181</v>
      </c>
      <c r="E22" s="233"/>
      <c r="F22" s="233"/>
      <c r="G22" s="234" t="s">
        <v>354</v>
      </c>
      <c r="H22" s="237" t="s">
        <v>630</v>
      </c>
      <c r="I22" s="237" t="s">
        <v>631</v>
      </c>
      <c r="K22" s="235">
        <v>29.891766666666665</v>
      </c>
      <c r="L22" s="235">
        <v>119.84171666666667</v>
      </c>
      <c r="M22" s="236">
        <v>20</v>
      </c>
      <c r="N22" s="237"/>
      <c r="O22" s="238">
        <v>7</v>
      </c>
      <c r="P22" s="212" t="s">
        <v>710</v>
      </c>
    </row>
    <row r="23" spans="1:16">
      <c r="A23" s="212">
        <v>28</v>
      </c>
      <c r="B23" s="208" t="s">
        <v>569</v>
      </c>
      <c r="C23" s="232" t="s">
        <v>623</v>
      </c>
      <c r="D23" s="233" t="s">
        <v>181</v>
      </c>
      <c r="E23" s="233"/>
      <c r="F23" s="233"/>
      <c r="G23" s="234" t="s">
        <v>354</v>
      </c>
      <c r="H23" s="237" t="s">
        <v>624</v>
      </c>
      <c r="I23" s="237" t="s">
        <v>625</v>
      </c>
      <c r="K23" s="235">
        <v>26.527933333333333</v>
      </c>
      <c r="L23" s="235">
        <v>119.63243333333334</v>
      </c>
      <c r="M23" s="236">
        <v>279</v>
      </c>
      <c r="N23" s="237"/>
      <c r="O23" s="238">
        <v>5</v>
      </c>
      <c r="P23" s="212" t="s">
        <v>710</v>
      </c>
    </row>
    <row r="24" spans="1:16">
      <c r="A24" s="212">
        <v>27</v>
      </c>
      <c r="B24" s="208" t="s">
        <v>573</v>
      </c>
      <c r="C24" s="232" t="s">
        <v>621</v>
      </c>
      <c r="D24" s="233" t="s">
        <v>181</v>
      </c>
      <c r="E24" s="233"/>
      <c r="F24" s="233"/>
      <c r="G24" s="234" t="s">
        <v>354</v>
      </c>
      <c r="H24" s="237" t="s">
        <v>619</v>
      </c>
      <c r="I24" s="237" t="s">
        <v>622</v>
      </c>
      <c r="K24" s="235">
        <v>24.167983333333332</v>
      </c>
      <c r="L24" s="235">
        <v>115.88386666666666</v>
      </c>
      <c r="M24" s="236">
        <v>286</v>
      </c>
      <c r="N24" s="237"/>
      <c r="O24" s="221">
        <v>4</v>
      </c>
      <c r="P24" s="212" t="s">
        <v>702</v>
      </c>
    </row>
    <row r="25" spans="1:16">
      <c r="A25" s="212">
        <v>26</v>
      </c>
      <c r="B25" s="208" t="s">
        <v>577</v>
      </c>
      <c r="C25" s="232" t="s">
        <v>618</v>
      </c>
      <c r="D25" s="233" t="s">
        <v>181</v>
      </c>
      <c r="E25" s="233"/>
      <c r="F25" s="233"/>
      <c r="G25" s="234" t="s">
        <v>354</v>
      </c>
      <c r="H25" s="234" t="s">
        <v>619</v>
      </c>
      <c r="I25" s="234" t="s">
        <v>620</v>
      </c>
      <c r="K25" s="235">
        <v>22.913366666666668</v>
      </c>
      <c r="L25" s="235">
        <v>112.33696666666667</v>
      </c>
      <c r="M25" s="236">
        <v>20</v>
      </c>
      <c r="O25" s="221">
        <v>3</v>
      </c>
      <c r="P25" s="212" t="s">
        <v>702</v>
      </c>
    </row>
    <row r="26" spans="1:16">
      <c r="A26" s="212">
        <v>25</v>
      </c>
      <c r="B26" s="208" t="s">
        <v>580</v>
      </c>
      <c r="C26" s="232" t="s">
        <v>616</v>
      </c>
      <c r="D26" s="233" t="s">
        <v>181</v>
      </c>
      <c r="E26" s="233"/>
      <c r="F26" s="233"/>
      <c r="G26" s="234" t="s">
        <v>354</v>
      </c>
      <c r="H26" s="234" t="s">
        <v>614</v>
      </c>
      <c r="I26" s="234" t="s">
        <v>617</v>
      </c>
      <c r="K26" s="235">
        <v>19.630433333333333</v>
      </c>
      <c r="L26" s="235">
        <v>110.29088333333333</v>
      </c>
      <c r="M26" s="236">
        <v>84</v>
      </c>
      <c r="O26" s="221">
        <v>2</v>
      </c>
      <c r="P26" s="212" t="s">
        <v>702</v>
      </c>
    </row>
    <row r="27" spans="1:16">
      <c r="A27" s="212">
        <v>24</v>
      </c>
      <c r="B27" s="208" t="s">
        <v>584</v>
      </c>
      <c r="C27" s="232" t="s">
        <v>613</v>
      </c>
      <c r="D27" s="233" t="s">
        <v>181</v>
      </c>
      <c r="E27" s="233"/>
      <c r="F27" s="233"/>
      <c r="G27" s="234" t="s">
        <v>354</v>
      </c>
      <c r="H27" s="234" t="s">
        <v>614</v>
      </c>
      <c r="I27" s="234" t="s">
        <v>615</v>
      </c>
      <c r="K27" s="235">
        <v>18.905583333333333</v>
      </c>
      <c r="L27" s="235">
        <v>109.51378333333334</v>
      </c>
      <c r="M27" s="236">
        <v>309</v>
      </c>
      <c r="O27" s="221">
        <v>1</v>
      </c>
      <c r="P27" s="212" t="s">
        <v>702</v>
      </c>
    </row>
    <row r="28" spans="1:16">
      <c r="A28" s="212">
        <v>37</v>
      </c>
      <c r="B28" s="208" t="s">
        <v>587</v>
      </c>
      <c r="C28" s="232" t="s">
        <v>442</v>
      </c>
      <c r="D28" s="233" t="s">
        <v>181</v>
      </c>
      <c r="E28" s="233"/>
      <c r="F28" s="233"/>
      <c r="G28" s="234" t="s">
        <v>354</v>
      </c>
      <c r="H28" s="237" t="s">
        <v>646</v>
      </c>
      <c r="I28" s="234" t="s">
        <v>647</v>
      </c>
      <c r="K28" s="239">
        <v>41.317016666666667</v>
      </c>
      <c r="L28" s="239">
        <v>123.7384</v>
      </c>
      <c r="M28" s="240">
        <v>183</v>
      </c>
      <c r="O28" s="221">
        <v>14</v>
      </c>
      <c r="P28" s="212" t="s">
        <v>712</v>
      </c>
    </row>
    <row r="29" spans="1:16">
      <c r="A29" s="212">
        <v>38</v>
      </c>
      <c r="B29" s="208" t="s">
        <v>590</v>
      </c>
      <c r="C29" s="232" t="s">
        <v>445</v>
      </c>
      <c r="D29" s="233" t="s">
        <v>181</v>
      </c>
      <c r="E29" s="233"/>
      <c r="F29" s="233"/>
      <c r="G29" s="234" t="s">
        <v>354</v>
      </c>
      <c r="H29" s="237" t="s">
        <v>646</v>
      </c>
      <c r="I29" s="234" t="s">
        <v>647</v>
      </c>
      <c r="K29" s="239">
        <v>41.328833333333336</v>
      </c>
      <c r="L29" s="239">
        <v>123.69026666666667</v>
      </c>
      <c r="M29" s="240">
        <v>148</v>
      </c>
      <c r="O29" s="221">
        <v>15</v>
      </c>
      <c r="P29" s="212" t="s">
        <v>712</v>
      </c>
    </row>
    <row r="30" spans="1:16">
      <c r="A30" s="212">
        <v>6</v>
      </c>
      <c r="B30" s="208" t="s">
        <v>694</v>
      </c>
      <c r="C30" s="229" t="s">
        <v>263</v>
      </c>
      <c r="D30" s="209" t="s">
        <v>181</v>
      </c>
      <c r="E30" s="208" t="s">
        <v>319</v>
      </c>
      <c r="G30" s="212" t="s">
        <v>183</v>
      </c>
      <c r="K30" s="211">
        <v>36</v>
      </c>
      <c r="L30" s="211">
        <v>138.12</v>
      </c>
      <c r="M30" s="219">
        <v>1120</v>
      </c>
      <c r="N30" s="212">
        <v>4</v>
      </c>
      <c r="O30" s="212"/>
      <c r="P30" s="212" t="s">
        <v>703</v>
      </c>
    </row>
    <row r="31" spans="1:16">
      <c r="A31" s="212">
        <v>11</v>
      </c>
      <c r="B31" s="208" t="s">
        <v>695</v>
      </c>
      <c r="C31" s="229" t="s">
        <v>265</v>
      </c>
      <c r="D31" s="209" t="s">
        <v>181</v>
      </c>
      <c r="E31" s="208" t="s">
        <v>335</v>
      </c>
      <c r="G31" s="212" t="s">
        <v>183</v>
      </c>
      <c r="K31" s="211">
        <v>44.916666666666664</v>
      </c>
      <c r="L31" s="211">
        <v>141.98333333333332</v>
      </c>
      <c r="M31" s="219">
        <v>100</v>
      </c>
      <c r="N31" s="212">
        <v>7</v>
      </c>
      <c r="O31" s="212"/>
      <c r="P31" s="212" t="s">
        <v>704</v>
      </c>
    </row>
    <row r="32" spans="1:16">
      <c r="A32" s="212">
        <v>8</v>
      </c>
      <c r="B32" s="208" t="s">
        <v>682</v>
      </c>
      <c r="C32" s="208" t="s">
        <v>328</v>
      </c>
      <c r="D32" s="210" t="s">
        <v>181</v>
      </c>
      <c r="E32" s="208" t="s">
        <v>214</v>
      </c>
      <c r="G32" s="212" t="s">
        <v>183</v>
      </c>
      <c r="H32" s="122" t="s">
        <v>210</v>
      </c>
      <c r="I32" s="122" t="s">
        <v>215</v>
      </c>
      <c r="J32" s="122" t="s">
        <v>329</v>
      </c>
      <c r="K32" s="211">
        <v>40.216009999999997</v>
      </c>
      <c r="L32" s="211">
        <v>140.22624999999999</v>
      </c>
      <c r="M32" s="219">
        <v>19.600000000000001</v>
      </c>
      <c r="N32" s="123"/>
      <c r="O32" s="123"/>
      <c r="P32" s="228" t="s">
        <v>704</v>
      </c>
    </row>
    <row r="33" spans="1:16">
      <c r="A33" s="212">
        <v>1</v>
      </c>
      <c r="B33" s="208" t="s">
        <v>683</v>
      </c>
      <c r="C33" s="208" t="s">
        <v>180</v>
      </c>
      <c r="D33" s="210" t="s">
        <v>181</v>
      </c>
      <c r="E33" s="208" t="s">
        <v>449</v>
      </c>
      <c r="F33" s="212" t="s">
        <v>182</v>
      </c>
      <c r="G33" s="212" t="s">
        <v>183</v>
      </c>
      <c r="H33" s="208" t="s">
        <v>184</v>
      </c>
      <c r="I33" s="208" t="s">
        <v>185</v>
      </c>
      <c r="K33" s="211">
        <v>26.340312000000001</v>
      </c>
      <c r="L33" s="211">
        <v>127.854968</v>
      </c>
      <c r="M33" s="219">
        <v>5.7030000000000003</v>
      </c>
      <c r="N33" s="212">
        <v>1</v>
      </c>
      <c r="O33" s="212"/>
      <c r="P33" s="228" t="s">
        <v>702</v>
      </c>
    </row>
    <row r="34" spans="1:16">
      <c r="A34" s="212">
        <v>18</v>
      </c>
      <c r="B34" s="208" t="s">
        <v>237</v>
      </c>
      <c r="C34" s="208" t="s">
        <v>238</v>
      </c>
      <c r="D34" s="209" t="s">
        <v>181</v>
      </c>
      <c r="E34" s="208" t="s">
        <v>237</v>
      </c>
      <c r="F34" s="208" t="s">
        <v>238</v>
      </c>
      <c r="G34" s="212" t="s">
        <v>183</v>
      </c>
      <c r="K34" s="211"/>
      <c r="L34" s="211"/>
      <c r="M34" s="219"/>
      <c r="N34" s="212">
        <v>10</v>
      </c>
      <c r="O34" s="212"/>
      <c r="P34" s="212" t="s">
        <v>703</v>
      </c>
    </row>
    <row r="35" spans="1:16">
      <c r="A35" s="212">
        <v>31</v>
      </c>
      <c r="B35" s="208" t="s">
        <v>706</v>
      </c>
      <c r="C35" s="232" t="s">
        <v>413</v>
      </c>
      <c r="D35" s="233" t="s">
        <v>181</v>
      </c>
      <c r="E35" s="233"/>
      <c r="F35" s="233"/>
      <c r="G35" s="234" t="s">
        <v>354</v>
      </c>
      <c r="H35" s="237" t="s">
        <v>630</v>
      </c>
      <c r="I35" s="237" t="s">
        <v>632</v>
      </c>
      <c r="K35" s="235">
        <v>30.874383333333334</v>
      </c>
      <c r="L35" s="235">
        <v>120.14490000000001</v>
      </c>
      <c r="M35" s="236">
        <v>10</v>
      </c>
      <c r="O35" s="238">
        <v>8</v>
      </c>
    </row>
    <row r="36" spans="1:16">
      <c r="A36" s="212">
        <v>43</v>
      </c>
      <c r="B36" s="208" t="s">
        <v>684</v>
      </c>
      <c r="C36" s="208" t="s">
        <v>456</v>
      </c>
      <c r="D36" s="210" t="s">
        <v>462</v>
      </c>
      <c r="F36" s="212" t="s">
        <v>461</v>
      </c>
      <c r="H36" s="212"/>
      <c r="I36" s="212"/>
      <c r="K36" s="211"/>
      <c r="L36" s="211"/>
      <c r="M36" s="219"/>
      <c r="O36" s="221"/>
    </row>
    <row r="37" spans="1:16">
      <c r="A37" s="212">
        <v>12</v>
      </c>
      <c r="B37" s="208" t="s">
        <v>671</v>
      </c>
      <c r="C37" s="208" t="s">
        <v>454</v>
      </c>
      <c r="D37" s="210" t="s">
        <v>462</v>
      </c>
      <c r="F37" s="212" t="s">
        <v>459</v>
      </c>
      <c r="K37" s="211"/>
      <c r="L37" s="211"/>
      <c r="M37" s="219"/>
      <c r="O37" s="212"/>
    </row>
    <row r="38" spans="1:16">
      <c r="A38" s="212">
        <v>41</v>
      </c>
      <c r="B38" s="208" t="s">
        <v>673</v>
      </c>
      <c r="C38" s="208" t="s">
        <v>457</v>
      </c>
      <c r="D38" s="210" t="s">
        <v>462</v>
      </c>
      <c r="F38" s="212" t="s">
        <v>458</v>
      </c>
      <c r="G38" s="210"/>
      <c r="H38" s="212"/>
      <c r="I38" s="212"/>
      <c r="K38" s="211"/>
      <c r="L38" s="211"/>
      <c r="M38" s="219"/>
      <c r="O38" s="221"/>
    </row>
    <row r="39" spans="1:16">
      <c r="A39" s="212">
        <v>14</v>
      </c>
      <c r="B39" s="208" t="s">
        <v>675</v>
      </c>
      <c r="C39" s="208" t="s">
        <v>455</v>
      </c>
      <c r="D39" s="210" t="s">
        <v>462</v>
      </c>
      <c r="F39" s="212" t="s">
        <v>460</v>
      </c>
      <c r="K39" s="211"/>
      <c r="L39" s="211"/>
      <c r="M39" s="219"/>
      <c r="O39" s="212"/>
    </row>
  </sheetData>
  <printOptions horizontalCentered="1" gridLines="1"/>
  <pageMargins left="0" right="0" top="0.75" bottom="0.75" header="0.3" footer="0.3"/>
  <pageSetup scale="66" fitToHeight="0" orientation="landscape" r:id="rId1"/>
  <headerFooter scaleWithDoc="0" alignWithMargins="0">
    <oddHeader>&amp;L&amp;F&amp;C&amp;A&amp;R&amp;D</oddHeader>
    <oddFooter>Page &amp;P of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T339"/>
  <sheetViews>
    <sheetView zoomScale="80" zoomScaleNormal="80" zoomScaleSheetLayoutView="50" workbookViewId="0">
      <pane xSplit="6" ySplit="1" topLeftCell="AF158" activePane="bottomRight" state="frozenSplit"/>
      <selection pane="topRight" activeCell="B1" sqref="B1"/>
      <selection pane="bottomLeft" activeCell="A2" sqref="A2"/>
      <selection pane="bottomRight" activeCell="B24" sqref="B24"/>
    </sheetView>
  </sheetViews>
  <sheetFormatPr baseColWidth="10" defaultColWidth="8.83203125" defaultRowHeight="14"/>
  <cols>
    <col min="1" max="1" width="20.5" style="158" customWidth="1"/>
    <col min="2" max="2" width="54.5" style="181" customWidth="1"/>
    <col min="3" max="3" width="20.5" style="158" customWidth="1"/>
    <col min="4" max="4" width="8.83203125" style="188"/>
    <col min="5" max="5" width="10.5" style="188" customWidth="1"/>
    <col min="6" max="6" width="8.33203125" style="188" customWidth="1"/>
    <col min="7" max="7" width="15.6640625" style="188" customWidth="1"/>
    <col min="8" max="8" width="8" style="169" customWidth="1"/>
    <col min="9" max="9" width="8.33203125" style="188" customWidth="1"/>
    <col min="10" max="10" width="17.33203125" style="189" customWidth="1"/>
    <col min="11" max="11" width="15.6640625" style="188" customWidth="1"/>
    <col min="12" max="12" width="8" style="188" customWidth="1"/>
    <col min="13" max="13" width="10.5" style="158" customWidth="1"/>
    <col min="14" max="14" width="9.5" style="158" customWidth="1"/>
    <col min="15" max="15" width="19" style="158" customWidth="1"/>
    <col min="16" max="16" width="14.6640625" style="188" customWidth="1"/>
    <col min="17" max="18" width="15" style="192" customWidth="1"/>
    <col min="19" max="19" width="7.5" style="163" customWidth="1"/>
    <col min="20" max="25" width="9.6640625" style="157" customWidth="1"/>
    <col min="26" max="31" width="9.6640625" style="170" customWidth="1"/>
    <col min="32" max="33" width="9.6640625" style="168" customWidth="1"/>
    <col min="34" max="42" width="8.83203125" style="188"/>
    <col min="43" max="45" width="10.83203125" style="182" customWidth="1"/>
    <col min="46" max="46" width="61.6640625" style="193" customWidth="1"/>
    <col min="47" max="16384" width="8.83203125" style="158"/>
  </cols>
  <sheetData>
    <row r="1" spans="1:46" s="156" customFormat="1" ht="120.75" customHeight="1">
      <c r="A1" s="156" t="s">
        <v>142</v>
      </c>
      <c r="B1" s="156" t="s">
        <v>447</v>
      </c>
      <c r="C1" s="156" t="s">
        <v>142</v>
      </c>
      <c r="D1" s="183" t="s">
        <v>592</v>
      </c>
      <c r="E1" s="183" t="s">
        <v>650</v>
      </c>
      <c r="F1" s="183" t="s">
        <v>453</v>
      </c>
      <c r="G1" s="175" t="s">
        <v>648</v>
      </c>
      <c r="H1" s="176" t="s">
        <v>652</v>
      </c>
      <c r="I1" s="183" t="s">
        <v>651</v>
      </c>
      <c r="J1" s="156" t="s">
        <v>143</v>
      </c>
      <c r="K1" s="183" t="s">
        <v>144</v>
      </c>
      <c r="L1" s="183" t="s">
        <v>153</v>
      </c>
      <c r="M1" s="184" t="s">
        <v>154</v>
      </c>
      <c r="N1" s="184" t="s">
        <v>155</v>
      </c>
      <c r="O1" s="184" t="s">
        <v>156</v>
      </c>
      <c r="P1" s="183" t="s">
        <v>163</v>
      </c>
      <c r="Q1" s="185" t="s">
        <v>164</v>
      </c>
      <c r="R1" s="185" t="s">
        <v>165</v>
      </c>
      <c r="S1" s="186" t="s">
        <v>166</v>
      </c>
      <c r="T1" s="175" t="s">
        <v>653</v>
      </c>
      <c r="U1" s="175" t="s">
        <v>654</v>
      </c>
      <c r="V1" s="175" t="s">
        <v>655</v>
      </c>
      <c r="W1" s="175" t="s">
        <v>656</v>
      </c>
      <c r="X1" s="175" t="s">
        <v>657</v>
      </c>
      <c r="Y1" s="175" t="s">
        <v>658</v>
      </c>
      <c r="Z1" s="177" t="s">
        <v>659</v>
      </c>
      <c r="AA1" s="177" t="s">
        <v>660</v>
      </c>
      <c r="AB1" s="177" t="s">
        <v>661</v>
      </c>
      <c r="AC1" s="177" t="s">
        <v>662</v>
      </c>
      <c r="AD1" s="177" t="s">
        <v>663</v>
      </c>
      <c r="AE1" s="177" t="s">
        <v>664</v>
      </c>
      <c r="AF1" s="175" t="s">
        <v>521</v>
      </c>
      <c r="AG1" s="175" t="s">
        <v>502</v>
      </c>
      <c r="AH1" s="183" t="s">
        <v>514</v>
      </c>
      <c r="AI1" s="183" t="s">
        <v>515</v>
      </c>
      <c r="AJ1" s="183" t="s">
        <v>503</v>
      </c>
      <c r="AK1" s="183" t="s">
        <v>518</v>
      </c>
      <c r="AL1" s="183" t="s">
        <v>516</v>
      </c>
      <c r="AM1" s="183" t="s">
        <v>504</v>
      </c>
      <c r="AN1" s="183" t="s">
        <v>519</v>
      </c>
      <c r="AO1" s="183" t="s">
        <v>517</v>
      </c>
      <c r="AP1" s="183" t="s">
        <v>505</v>
      </c>
      <c r="AQ1" s="187" t="s">
        <v>522</v>
      </c>
      <c r="AR1" s="187" t="s">
        <v>523</v>
      </c>
      <c r="AS1" s="187" t="s">
        <v>713</v>
      </c>
      <c r="AT1" s="184" t="s">
        <v>509</v>
      </c>
    </row>
    <row r="2" spans="1:46">
      <c r="A2" s="166" t="s">
        <v>454</v>
      </c>
      <c r="B2" s="213" t="s">
        <v>671</v>
      </c>
      <c r="C2" s="166" t="s">
        <v>454</v>
      </c>
      <c r="D2" s="188">
        <v>1</v>
      </c>
      <c r="E2" s="188">
        <v>2</v>
      </c>
      <c r="F2" s="188">
        <v>10</v>
      </c>
      <c r="G2" s="178">
        <v>41148</v>
      </c>
      <c r="H2" s="179">
        <v>54</v>
      </c>
      <c r="I2" s="188" t="s">
        <v>473</v>
      </c>
      <c r="J2" s="198" t="s">
        <v>462</v>
      </c>
      <c r="K2" s="199" t="s">
        <v>459</v>
      </c>
      <c r="L2" s="166"/>
      <c r="M2" s="199"/>
      <c r="N2" s="199"/>
      <c r="O2" s="199"/>
      <c r="P2" s="200"/>
      <c r="Q2" s="201"/>
      <c r="R2" s="201"/>
      <c r="S2" s="202"/>
      <c r="T2" s="165">
        <v>41192</v>
      </c>
      <c r="U2" s="165">
        <v>41192</v>
      </c>
      <c r="V2" s="165">
        <v>41194</v>
      </c>
      <c r="W2" s="165">
        <v>41199</v>
      </c>
      <c r="X2" s="165"/>
      <c r="Y2" s="165"/>
      <c r="Z2" s="170">
        <f t="shared" ref="Z2:Z36" si="0">T2-$G2</f>
        <v>44</v>
      </c>
      <c r="AA2" s="170">
        <f t="shared" ref="AA2:AA36" si="1">U2-$G2</f>
        <v>44</v>
      </c>
      <c r="AB2" s="170">
        <f t="shared" ref="AB2:AB36" si="2">V2-$G2</f>
        <v>46</v>
      </c>
      <c r="AC2" s="170">
        <f t="shared" ref="AC2:AC36" si="3">W2-$G2</f>
        <v>51</v>
      </c>
      <c r="AD2" s="173"/>
      <c r="AE2" s="173"/>
      <c r="AF2" s="161">
        <v>11</v>
      </c>
      <c r="AG2" s="167">
        <v>6</v>
      </c>
      <c r="AH2" s="167">
        <v>64.099999999999994</v>
      </c>
      <c r="AI2" s="167">
        <v>38.799999999999997</v>
      </c>
      <c r="AJ2" s="167">
        <v>9</v>
      </c>
      <c r="AK2" s="167">
        <v>93.6</v>
      </c>
      <c r="AL2" s="167">
        <v>59</v>
      </c>
      <c r="AM2" s="167">
        <v>6</v>
      </c>
      <c r="AN2" s="167">
        <v>77</v>
      </c>
      <c r="AO2" s="167">
        <v>45.8</v>
      </c>
      <c r="AP2" s="167">
        <v>6</v>
      </c>
      <c r="AQ2" s="182">
        <f t="shared" ref="AQ2:AQ65" si="4">(AH2+AK2+AN2)/3</f>
        <v>78.233333333333334</v>
      </c>
      <c r="AR2" s="182">
        <f t="shared" ref="AR2:AR65" si="5">(AI2+AL2+AO2)/3</f>
        <v>47.866666666666667</v>
      </c>
      <c r="AS2" s="182">
        <f t="shared" ref="AS2:AS65" si="6">(AJ2+AM2+AP2)/3</f>
        <v>7</v>
      </c>
      <c r="AT2" s="203"/>
    </row>
    <row r="3" spans="1:46">
      <c r="A3" s="166" t="s">
        <v>454</v>
      </c>
      <c r="B3" s="213" t="s">
        <v>671</v>
      </c>
      <c r="C3" s="166" t="s">
        <v>454</v>
      </c>
      <c r="D3" s="188">
        <v>1</v>
      </c>
      <c r="E3" s="188">
        <v>2</v>
      </c>
      <c r="F3" s="188">
        <v>10</v>
      </c>
      <c r="G3" s="178">
        <v>41148</v>
      </c>
      <c r="H3" s="179">
        <v>56</v>
      </c>
      <c r="I3" s="188" t="s">
        <v>475</v>
      </c>
      <c r="J3" s="198" t="s">
        <v>462</v>
      </c>
      <c r="K3" s="199" t="s">
        <v>459</v>
      </c>
      <c r="L3" s="166"/>
      <c r="M3" s="199"/>
      <c r="N3" s="199"/>
      <c r="O3" s="199"/>
      <c r="P3" s="200"/>
      <c r="Q3" s="201"/>
      <c r="R3" s="201"/>
      <c r="S3" s="202"/>
      <c r="T3" s="165">
        <v>41192</v>
      </c>
      <c r="U3" s="165">
        <v>41192</v>
      </c>
      <c r="V3" s="165">
        <v>41197</v>
      </c>
      <c r="W3" s="165">
        <v>41201</v>
      </c>
      <c r="X3" s="165"/>
      <c r="Y3" s="165"/>
      <c r="Z3" s="170">
        <f t="shared" si="0"/>
        <v>44</v>
      </c>
      <c r="AA3" s="170">
        <f t="shared" si="1"/>
        <v>44</v>
      </c>
      <c r="AB3" s="170">
        <f t="shared" si="2"/>
        <v>49</v>
      </c>
      <c r="AC3" s="170">
        <f t="shared" si="3"/>
        <v>53</v>
      </c>
      <c r="AD3" s="173"/>
      <c r="AE3" s="173"/>
      <c r="AF3" s="161">
        <v>12</v>
      </c>
      <c r="AG3" s="167">
        <v>5</v>
      </c>
      <c r="AH3" s="167">
        <v>86.9</v>
      </c>
      <c r="AI3" s="167">
        <v>56</v>
      </c>
      <c r="AJ3" s="167">
        <v>7</v>
      </c>
      <c r="AK3" s="167">
        <v>92.2</v>
      </c>
      <c r="AL3" s="167">
        <v>60.9</v>
      </c>
      <c r="AM3" s="167">
        <v>18</v>
      </c>
      <c r="AN3" s="167">
        <v>73.099999999999994</v>
      </c>
      <c r="AO3" s="167">
        <v>45.5</v>
      </c>
      <c r="AP3" s="167">
        <v>9</v>
      </c>
      <c r="AQ3" s="182">
        <f t="shared" si="4"/>
        <v>84.066666666666677</v>
      </c>
      <c r="AR3" s="182">
        <f t="shared" si="5"/>
        <v>54.133333333333333</v>
      </c>
      <c r="AS3" s="182">
        <f t="shared" si="6"/>
        <v>11.333333333333334</v>
      </c>
      <c r="AT3" s="203"/>
    </row>
    <row r="4" spans="1:46">
      <c r="A4" s="158" t="s">
        <v>454</v>
      </c>
      <c r="B4" s="213" t="s">
        <v>671</v>
      </c>
      <c r="C4" s="158" t="s">
        <v>454</v>
      </c>
      <c r="D4" s="188">
        <v>2</v>
      </c>
      <c r="E4" s="188">
        <v>2</v>
      </c>
      <c r="F4" s="188">
        <v>12.5</v>
      </c>
      <c r="G4" s="178">
        <v>41659</v>
      </c>
      <c r="H4" s="179">
        <v>175</v>
      </c>
      <c r="I4" s="188">
        <v>49</v>
      </c>
      <c r="J4" s="204" t="s">
        <v>462</v>
      </c>
      <c r="K4" s="188" t="s">
        <v>459</v>
      </c>
      <c r="T4" s="157">
        <v>41719</v>
      </c>
      <c r="U4" s="157">
        <v>41722</v>
      </c>
      <c r="V4" s="157">
        <v>41726</v>
      </c>
      <c r="W4" s="157">
        <v>41733</v>
      </c>
      <c r="X4" s="157">
        <v>41747</v>
      </c>
      <c r="Y4" s="157">
        <v>41754</v>
      </c>
      <c r="Z4" s="170">
        <f t="shared" si="0"/>
        <v>60</v>
      </c>
      <c r="AA4" s="170">
        <f t="shared" si="1"/>
        <v>63</v>
      </c>
      <c r="AB4" s="170">
        <f t="shared" si="2"/>
        <v>67</v>
      </c>
      <c r="AC4" s="170">
        <f t="shared" si="3"/>
        <v>74</v>
      </c>
      <c r="AD4" s="170">
        <f t="shared" ref="AD4:AE6" si="7">X4-$G4</f>
        <v>88</v>
      </c>
      <c r="AE4" s="170">
        <f t="shared" si="7"/>
        <v>95</v>
      </c>
      <c r="AF4" s="161">
        <v>10</v>
      </c>
      <c r="AG4" s="169">
        <v>8</v>
      </c>
      <c r="AH4" s="182">
        <v>108</v>
      </c>
      <c r="AI4" s="182">
        <v>57</v>
      </c>
      <c r="AJ4" s="169">
        <v>6</v>
      </c>
      <c r="AK4" s="182">
        <v>116</v>
      </c>
      <c r="AL4" s="182">
        <v>54</v>
      </c>
      <c r="AM4" s="169">
        <v>6</v>
      </c>
      <c r="AN4" s="182">
        <v>115</v>
      </c>
      <c r="AO4" s="182">
        <v>60</v>
      </c>
      <c r="AP4" s="169">
        <v>7</v>
      </c>
      <c r="AQ4" s="182">
        <f t="shared" si="4"/>
        <v>113</v>
      </c>
      <c r="AR4" s="182">
        <f t="shared" si="5"/>
        <v>57</v>
      </c>
      <c r="AS4" s="182">
        <f t="shared" si="6"/>
        <v>6.333333333333333</v>
      </c>
      <c r="AT4" s="158"/>
    </row>
    <row r="5" spans="1:46">
      <c r="A5" s="158" t="s">
        <v>454</v>
      </c>
      <c r="B5" s="213" t="s">
        <v>671</v>
      </c>
      <c r="C5" s="158" t="s">
        <v>454</v>
      </c>
      <c r="D5" s="188">
        <v>2</v>
      </c>
      <c r="E5" s="188">
        <v>2</v>
      </c>
      <c r="F5" s="188">
        <v>12.5</v>
      </c>
      <c r="G5" s="178">
        <v>41659</v>
      </c>
      <c r="H5" s="179">
        <v>176</v>
      </c>
      <c r="I5" s="188">
        <v>50</v>
      </c>
      <c r="J5" s="204" t="s">
        <v>462</v>
      </c>
      <c r="K5" s="188" t="s">
        <v>459</v>
      </c>
      <c r="T5" s="157">
        <v>41722</v>
      </c>
      <c r="U5" s="157">
        <v>41729</v>
      </c>
      <c r="V5" s="157">
        <v>41733</v>
      </c>
      <c r="W5" s="157">
        <v>41736</v>
      </c>
      <c r="X5" s="157">
        <v>41750</v>
      </c>
      <c r="Y5" s="157">
        <v>41754</v>
      </c>
      <c r="Z5" s="170">
        <f t="shared" si="0"/>
        <v>63</v>
      </c>
      <c r="AA5" s="170">
        <f t="shared" si="1"/>
        <v>70</v>
      </c>
      <c r="AB5" s="170">
        <f t="shared" si="2"/>
        <v>74</v>
      </c>
      <c r="AC5" s="170">
        <f t="shared" si="3"/>
        <v>77</v>
      </c>
      <c r="AD5" s="170">
        <f t="shared" si="7"/>
        <v>91</v>
      </c>
      <c r="AE5" s="170">
        <f t="shared" si="7"/>
        <v>95</v>
      </c>
      <c r="AF5" s="161">
        <v>27</v>
      </c>
      <c r="AG5" s="169">
        <v>10</v>
      </c>
      <c r="AH5" s="182">
        <v>125</v>
      </c>
      <c r="AI5" s="182">
        <v>80</v>
      </c>
      <c r="AJ5" s="169">
        <v>6</v>
      </c>
      <c r="AK5" s="182">
        <v>138</v>
      </c>
      <c r="AL5" s="182">
        <v>82</v>
      </c>
      <c r="AM5" s="169">
        <v>15</v>
      </c>
      <c r="AN5" s="182">
        <v>126</v>
      </c>
      <c r="AO5" s="182">
        <v>78</v>
      </c>
      <c r="AP5" s="169">
        <v>14</v>
      </c>
      <c r="AQ5" s="182">
        <f t="shared" si="4"/>
        <v>129.66666666666666</v>
      </c>
      <c r="AR5" s="182">
        <f t="shared" si="5"/>
        <v>80</v>
      </c>
      <c r="AS5" s="182">
        <f t="shared" si="6"/>
        <v>11.666666666666666</v>
      </c>
      <c r="AT5" s="158"/>
    </row>
    <row r="6" spans="1:46">
      <c r="A6" s="158" t="s">
        <v>454</v>
      </c>
      <c r="B6" s="213" t="s">
        <v>671</v>
      </c>
      <c r="C6" s="158" t="s">
        <v>454</v>
      </c>
      <c r="D6" s="188">
        <v>2</v>
      </c>
      <c r="E6" s="188">
        <v>2</v>
      </c>
      <c r="F6" s="188">
        <v>12.5</v>
      </c>
      <c r="G6" s="178">
        <v>41659</v>
      </c>
      <c r="H6" s="179">
        <v>177</v>
      </c>
      <c r="I6" s="188">
        <v>51</v>
      </c>
      <c r="J6" s="204" t="s">
        <v>462</v>
      </c>
      <c r="K6" s="188" t="s">
        <v>459</v>
      </c>
      <c r="T6" s="157">
        <v>41715</v>
      </c>
      <c r="U6" s="157">
        <v>41719</v>
      </c>
      <c r="V6" s="157">
        <v>41726</v>
      </c>
      <c r="W6" s="157">
        <v>41726</v>
      </c>
      <c r="X6" s="157">
        <v>41736</v>
      </c>
      <c r="Y6" s="157">
        <v>41740</v>
      </c>
      <c r="Z6" s="170">
        <f t="shared" si="0"/>
        <v>56</v>
      </c>
      <c r="AA6" s="170">
        <f t="shared" si="1"/>
        <v>60</v>
      </c>
      <c r="AB6" s="170">
        <f t="shared" si="2"/>
        <v>67</v>
      </c>
      <c r="AC6" s="170">
        <f t="shared" si="3"/>
        <v>67</v>
      </c>
      <c r="AD6" s="170">
        <f t="shared" si="7"/>
        <v>77</v>
      </c>
      <c r="AE6" s="170">
        <f t="shared" si="7"/>
        <v>81</v>
      </c>
      <c r="AF6" s="161">
        <v>19</v>
      </c>
      <c r="AG6" s="169">
        <v>7</v>
      </c>
      <c r="AH6" s="182">
        <v>110</v>
      </c>
      <c r="AI6" s="182">
        <v>49</v>
      </c>
      <c r="AJ6" s="169">
        <v>8</v>
      </c>
      <c r="AK6" s="182">
        <v>119</v>
      </c>
      <c r="AL6" s="182">
        <v>78</v>
      </c>
      <c r="AM6" s="169">
        <v>7</v>
      </c>
      <c r="AN6" s="182">
        <v>112</v>
      </c>
      <c r="AO6" s="182">
        <v>70</v>
      </c>
      <c r="AP6" s="169">
        <v>10</v>
      </c>
      <c r="AQ6" s="182">
        <f t="shared" si="4"/>
        <v>113.66666666666667</v>
      </c>
      <c r="AR6" s="182">
        <f t="shared" si="5"/>
        <v>65.666666666666671</v>
      </c>
      <c r="AS6" s="182">
        <f t="shared" si="6"/>
        <v>8.3333333333333339</v>
      </c>
      <c r="AT6" s="158"/>
    </row>
    <row r="7" spans="1:46">
      <c r="A7" s="166" t="s">
        <v>454</v>
      </c>
      <c r="B7" s="213" t="s">
        <v>671</v>
      </c>
      <c r="C7" s="166" t="s">
        <v>454</v>
      </c>
      <c r="D7" s="188">
        <v>1</v>
      </c>
      <c r="E7" s="188">
        <v>1</v>
      </c>
      <c r="F7" s="188">
        <v>15</v>
      </c>
      <c r="G7" s="178">
        <v>41148</v>
      </c>
      <c r="H7" s="179">
        <v>117</v>
      </c>
      <c r="I7" s="188" t="s">
        <v>472</v>
      </c>
      <c r="J7" s="198" t="s">
        <v>462</v>
      </c>
      <c r="K7" s="199" t="s">
        <v>459</v>
      </c>
      <c r="L7" s="166"/>
      <c r="M7" s="199"/>
      <c r="N7" s="199"/>
      <c r="O7" s="199"/>
      <c r="P7" s="200"/>
      <c r="Q7" s="201"/>
      <c r="R7" s="201"/>
      <c r="S7" s="202"/>
      <c r="T7" s="165">
        <v>41320</v>
      </c>
      <c r="U7" s="165">
        <v>41334</v>
      </c>
      <c r="V7" s="165">
        <v>41334</v>
      </c>
      <c r="W7" s="165">
        <v>41339</v>
      </c>
      <c r="X7" s="165"/>
      <c r="Y7" s="165"/>
      <c r="Z7" s="170">
        <f t="shared" si="0"/>
        <v>172</v>
      </c>
      <c r="AA7" s="170">
        <f t="shared" si="1"/>
        <v>186</v>
      </c>
      <c r="AB7" s="170">
        <f t="shared" si="2"/>
        <v>186</v>
      </c>
      <c r="AC7" s="170">
        <f t="shared" si="3"/>
        <v>191</v>
      </c>
      <c r="AD7" s="173"/>
      <c r="AE7" s="173"/>
      <c r="AF7" s="161">
        <v>5</v>
      </c>
      <c r="AG7" s="167">
        <v>4</v>
      </c>
      <c r="AH7" s="167">
        <v>45.5</v>
      </c>
      <c r="AI7" s="167">
        <v>22.4</v>
      </c>
      <c r="AJ7" s="167">
        <v>16</v>
      </c>
      <c r="AK7" s="167">
        <v>48.1</v>
      </c>
      <c r="AL7" s="167">
        <v>22.9</v>
      </c>
      <c r="AM7" s="167">
        <v>14</v>
      </c>
      <c r="AN7" s="167">
        <v>58.8</v>
      </c>
      <c r="AO7" s="167">
        <v>36.200000000000003</v>
      </c>
      <c r="AP7" s="167">
        <v>24</v>
      </c>
      <c r="AQ7" s="182">
        <f t="shared" si="4"/>
        <v>50.79999999999999</v>
      </c>
      <c r="AR7" s="182">
        <f t="shared" si="5"/>
        <v>27.166666666666668</v>
      </c>
      <c r="AS7" s="182">
        <f t="shared" si="6"/>
        <v>18</v>
      </c>
      <c r="AT7" s="203"/>
    </row>
    <row r="8" spans="1:46">
      <c r="A8" s="166" t="s">
        <v>454</v>
      </c>
      <c r="B8" s="213" t="s">
        <v>671</v>
      </c>
      <c r="C8" s="166" t="s">
        <v>454</v>
      </c>
      <c r="D8" s="188">
        <v>1</v>
      </c>
      <c r="E8" s="188">
        <v>1</v>
      </c>
      <c r="F8" s="188">
        <v>15</v>
      </c>
      <c r="G8" s="178">
        <v>41148</v>
      </c>
      <c r="H8" s="179">
        <v>119</v>
      </c>
      <c r="I8" s="188" t="s">
        <v>474</v>
      </c>
      <c r="J8" s="198" t="s">
        <v>462</v>
      </c>
      <c r="K8" s="199" t="s">
        <v>459</v>
      </c>
      <c r="L8" s="166"/>
      <c r="M8" s="199"/>
      <c r="N8" s="199"/>
      <c r="O8" s="199"/>
      <c r="P8" s="200"/>
      <c r="Q8" s="201"/>
      <c r="R8" s="201"/>
      <c r="S8" s="202"/>
      <c r="T8" s="165">
        <v>41297</v>
      </c>
      <c r="U8" s="165">
        <v>41299</v>
      </c>
      <c r="V8" s="165">
        <v>41302</v>
      </c>
      <c r="W8" s="165">
        <v>41306</v>
      </c>
      <c r="X8" s="165"/>
      <c r="Y8" s="165"/>
      <c r="Z8" s="170">
        <f t="shared" si="0"/>
        <v>149</v>
      </c>
      <c r="AA8" s="170">
        <f t="shared" si="1"/>
        <v>151</v>
      </c>
      <c r="AB8" s="170">
        <f t="shared" si="2"/>
        <v>154</v>
      </c>
      <c r="AC8" s="170">
        <f t="shared" si="3"/>
        <v>158</v>
      </c>
      <c r="AD8" s="173"/>
      <c r="AE8" s="173"/>
      <c r="AF8" s="161">
        <v>5</v>
      </c>
      <c r="AG8" s="167">
        <v>3</v>
      </c>
      <c r="AH8" s="167">
        <v>115</v>
      </c>
      <c r="AI8" s="167">
        <v>69.7</v>
      </c>
      <c r="AJ8" s="167">
        <v>10</v>
      </c>
      <c r="AK8" s="167">
        <v>120.1</v>
      </c>
      <c r="AL8" s="167">
        <v>88.3</v>
      </c>
      <c r="AM8" s="167">
        <v>22</v>
      </c>
      <c r="AN8" s="167">
        <v>95.7</v>
      </c>
      <c r="AO8" s="167">
        <v>50</v>
      </c>
      <c r="AP8" s="167">
        <v>9</v>
      </c>
      <c r="AQ8" s="182">
        <f t="shared" si="4"/>
        <v>110.26666666666667</v>
      </c>
      <c r="AR8" s="182">
        <f t="shared" si="5"/>
        <v>69.333333333333329</v>
      </c>
      <c r="AS8" s="182">
        <f t="shared" si="6"/>
        <v>13.666666666666666</v>
      </c>
      <c r="AT8" s="203"/>
    </row>
    <row r="9" spans="1:46">
      <c r="A9" s="158" t="s">
        <v>454</v>
      </c>
      <c r="B9" s="213" t="s">
        <v>671</v>
      </c>
      <c r="C9" s="158" t="s">
        <v>454</v>
      </c>
      <c r="D9" s="188">
        <v>2</v>
      </c>
      <c r="E9" s="188">
        <v>1</v>
      </c>
      <c r="F9" s="188">
        <v>15</v>
      </c>
      <c r="G9" s="178">
        <v>41659</v>
      </c>
      <c r="H9" s="179">
        <v>231</v>
      </c>
      <c r="I9" s="188">
        <v>109</v>
      </c>
      <c r="J9" s="204" t="s">
        <v>462</v>
      </c>
      <c r="K9" s="188" t="s">
        <v>459</v>
      </c>
      <c r="T9" s="157">
        <v>41758</v>
      </c>
      <c r="U9" s="157">
        <v>41761</v>
      </c>
      <c r="V9" s="157">
        <v>41765</v>
      </c>
      <c r="W9" s="157">
        <v>41765</v>
      </c>
      <c r="X9" s="157">
        <v>41786</v>
      </c>
      <c r="Y9" s="157">
        <v>41786</v>
      </c>
      <c r="Z9" s="170">
        <f t="shared" si="0"/>
        <v>99</v>
      </c>
      <c r="AA9" s="170">
        <f t="shared" si="1"/>
        <v>102</v>
      </c>
      <c r="AB9" s="170">
        <f t="shared" si="2"/>
        <v>106</v>
      </c>
      <c r="AC9" s="170">
        <f t="shared" si="3"/>
        <v>106</v>
      </c>
      <c r="AD9" s="170">
        <f t="shared" ref="AD9:AE11" si="8">X9-$G9</f>
        <v>127</v>
      </c>
      <c r="AE9" s="170">
        <f t="shared" si="8"/>
        <v>127</v>
      </c>
      <c r="AF9" s="161">
        <v>5</v>
      </c>
      <c r="AG9" s="169">
        <v>4</v>
      </c>
      <c r="AH9" s="182">
        <v>130</v>
      </c>
      <c r="AI9" s="182">
        <v>76</v>
      </c>
      <c r="AJ9" s="169">
        <v>11</v>
      </c>
      <c r="AK9" s="182">
        <v>118</v>
      </c>
      <c r="AL9" s="182">
        <v>59</v>
      </c>
      <c r="AM9" s="169">
        <v>13</v>
      </c>
      <c r="AN9" s="182">
        <v>101</v>
      </c>
      <c r="AO9" s="182">
        <v>44</v>
      </c>
      <c r="AP9" s="169">
        <v>12</v>
      </c>
      <c r="AQ9" s="182">
        <f t="shared" si="4"/>
        <v>116.33333333333333</v>
      </c>
      <c r="AR9" s="182">
        <f t="shared" si="5"/>
        <v>59.666666666666664</v>
      </c>
      <c r="AS9" s="182">
        <f t="shared" si="6"/>
        <v>12</v>
      </c>
      <c r="AT9" s="158"/>
    </row>
    <row r="10" spans="1:46">
      <c r="A10" s="158" t="s">
        <v>454</v>
      </c>
      <c r="B10" s="213" t="s">
        <v>671</v>
      </c>
      <c r="C10" s="158" t="s">
        <v>454</v>
      </c>
      <c r="D10" s="188">
        <v>2</v>
      </c>
      <c r="E10" s="188">
        <v>1</v>
      </c>
      <c r="F10" s="188">
        <v>15</v>
      </c>
      <c r="G10" s="178">
        <v>41659</v>
      </c>
      <c r="H10" s="179">
        <v>232</v>
      </c>
      <c r="I10" s="188">
        <v>110</v>
      </c>
      <c r="J10" s="204" t="s">
        <v>462</v>
      </c>
      <c r="K10" s="188" t="s">
        <v>459</v>
      </c>
      <c r="T10" s="157">
        <v>41768</v>
      </c>
      <c r="U10" s="157">
        <v>41775</v>
      </c>
      <c r="V10" s="157">
        <v>41778</v>
      </c>
      <c r="W10" s="157">
        <v>41786</v>
      </c>
      <c r="X10" s="157">
        <v>41796</v>
      </c>
      <c r="Y10" s="157">
        <v>41799</v>
      </c>
      <c r="Z10" s="170">
        <f t="shared" si="0"/>
        <v>109</v>
      </c>
      <c r="AA10" s="170">
        <f t="shared" si="1"/>
        <v>116</v>
      </c>
      <c r="AB10" s="170">
        <f t="shared" si="2"/>
        <v>119</v>
      </c>
      <c r="AC10" s="170">
        <f t="shared" si="3"/>
        <v>127</v>
      </c>
      <c r="AD10" s="170">
        <f t="shared" si="8"/>
        <v>137</v>
      </c>
      <c r="AE10" s="170">
        <f t="shared" si="8"/>
        <v>140</v>
      </c>
      <c r="AF10" s="161">
        <v>5</v>
      </c>
      <c r="AG10" s="169">
        <v>3</v>
      </c>
      <c r="AH10" s="182">
        <v>111</v>
      </c>
      <c r="AI10" s="182">
        <v>80</v>
      </c>
      <c r="AJ10" s="169">
        <v>12</v>
      </c>
      <c r="AK10" s="182">
        <v>120</v>
      </c>
      <c r="AL10" s="182">
        <v>58</v>
      </c>
      <c r="AM10" s="169">
        <v>11</v>
      </c>
      <c r="AN10" s="182">
        <v>124</v>
      </c>
      <c r="AO10" s="182">
        <v>42</v>
      </c>
      <c r="AP10" s="169">
        <v>13</v>
      </c>
      <c r="AQ10" s="182">
        <f t="shared" si="4"/>
        <v>118.33333333333333</v>
      </c>
      <c r="AR10" s="182">
        <f t="shared" si="5"/>
        <v>60</v>
      </c>
      <c r="AS10" s="182">
        <f t="shared" si="6"/>
        <v>12</v>
      </c>
      <c r="AT10" s="158"/>
    </row>
    <row r="11" spans="1:46">
      <c r="A11" s="158" t="s">
        <v>454</v>
      </c>
      <c r="B11" s="213" t="s">
        <v>671</v>
      </c>
      <c r="C11" s="158" t="s">
        <v>454</v>
      </c>
      <c r="D11" s="188">
        <v>2</v>
      </c>
      <c r="E11" s="188">
        <v>1</v>
      </c>
      <c r="F11" s="188">
        <v>15</v>
      </c>
      <c r="G11" s="178">
        <v>41659</v>
      </c>
      <c r="H11" s="179">
        <v>233</v>
      </c>
      <c r="I11" s="188">
        <v>111</v>
      </c>
      <c r="J11" s="204" t="s">
        <v>462</v>
      </c>
      <c r="K11" s="188" t="s">
        <v>459</v>
      </c>
      <c r="T11" s="157">
        <v>41754</v>
      </c>
      <c r="U11" s="157">
        <v>41761</v>
      </c>
      <c r="V11" s="157">
        <v>41765</v>
      </c>
      <c r="W11" s="157">
        <v>41768</v>
      </c>
      <c r="X11" s="157">
        <v>41775</v>
      </c>
      <c r="Y11" s="157">
        <v>41778</v>
      </c>
      <c r="Z11" s="170">
        <f t="shared" si="0"/>
        <v>95</v>
      </c>
      <c r="AA11" s="170">
        <f t="shared" si="1"/>
        <v>102</v>
      </c>
      <c r="AB11" s="170">
        <f t="shared" si="2"/>
        <v>106</v>
      </c>
      <c r="AC11" s="170">
        <f t="shared" si="3"/>
        <v>109</v>
      </c>
      <c r="AD11" s="170">
        <f t="shared" si="8"/>
        <v>116</v>
      </c>
      <c r="AE11" s="170">
        <f t="shared" si="8"/>
        <v>119</v>
      </c>
      <c r="AF11" s="161">
        <v>3</v>
      </c>
      <c r="AG11" s="169">
        <v>2</v>
      </c>
      <c r="AH11" s="182">
        <v>93</v>
      </c>
      <c r="AI11" s="182">
        <v>43</v>
      </c>
      <c r="AJ11" s="169">
        <v>9</v>
      </c>
      <c r="AK11" s="182">
        <v>115</v>
      </c>
      <c r="AL11" s="182">
        <v>71</v>
      </c>
      <c r="AM11" s="169">
        <v>12</v>
      </c>
      <c r="AN11" s="182">
        <v>134</v>
      </c>
      <c r="AO11" s="182">
        <v>92</v>
      </c>
      <c r="AP11" s="169">
        <v>11</v>
      </c>
      <c r="AQ11" s="182">
        <f t="shared" si="4"/>
        <v>114</v>
      </c>
      <c r="AR11" s="182">
        <f t="shared" si="5"/>
        <v>68.666666666666671</v>
      </c>
      <c r="AS11" s="182">
        <f t="shared" si="6"/>
        <v>10.666666666666666</v>
      </c>
      <c r="AT11" s="158"/>
    </row>
    <row r="12" spans="1:46">
      <c r="A12" s="166" t="s">
        <v>454</v>
      </c>
      <c r="B12" s="213" t="s">
        <v>672</v>
      </c>
      <c r="C12" s="166" t="s">
        <v>454</v>
      </c>
      <c r="D12" s="188">
        <v>1</v>
      </c>
      <c r="E12" s="188">
        <v>2</v>
      </c>
      <c r="F12" s="188">
        <v>10</v>
      </c>
      <c r="G12" s="178">
        <v>41148</v>
      </c>
      <c r="H12" s="179">
        <v>53</v>
      </c>
      <c r="I12" s="188" t="s">
        <v>480</v>
      </c>
      <c r="J12" s="198" t="s">
        <v>462</v>
      </c>
      <c r="K12" s="199" t="s">
        <v>459</v>
      </c>
      <c r="L12" s="166"/>
      <c r="M12" s="199"/>
      <c r="N12" s="199"/>
      <c r="O12" s="199"/>
      <c r="P12" s="200"/>
      <c r="Q12" s="201"/>
      <c r="R12" s="201"/>
      <c r="S12" s="202"/>
      <c r="T12" s="165">
        <v>41218</v>
      </c>
      <c r="U12" s="165">
        <v>41225</v>
      </c>
      <c r="V12" s="165">
        <v>41227</v>
      </c>
      <c r="W12" s="165">
        <v>41229</v>
      </c>
      <c r="Z12" s="170">
        <f t="shared" si="0"/>
        <v>70</v>
      </c>
      <c r="AA12" s="170">
        <f t="shared" si="1"/>
        <v>77</v>
      </c>
      <c r="AB12" s="170">
        <f t="shared" si="2"/>
        <v>79</v>
      </c>
      <c r="AC12" s="170">
        <f t="shared" si="3"/>
        <v>81</v>
      </c>
      <c r="AF12" s="161">
        <v>2</v>
      </c>
      <c r="AG12" s="167">
        <v>2</v>
      </c>
      <c r="AH12" s="167">
        <v>74.099999999999994</v>
      </c>
      <c r="AI12" s="167">
        <v>44.5</v>
      </c>
      <c r="AJ12" s="167">
        <v>8</v>
      </c>
      <c r="AK12" s="167">
        <v>93.2</v>
      </c>
      <c r="AL12" s="167">
        <v>55.2</v>
      </c>
      <c r="AM12" s="167">
        <v>8</v>
      </c>
      <c r="AN12" s="167"/>
      <c r="AO12" s="167"/>
      <c r="AP12" s="167"/>
      <c r="AQ12" s="182">
        <f t="shared" si="4"/>
        <v>55.766666666666673</v>
      </c>
      <c r="AR12" s="182">
        <f t="shared" si="5"/>
        <v>33.233333333333334</v>
      </c>
      <c r="AS12" s="182">
        <f t="shared" si="6"/>
        <v>5.333333333333333</v>
      </c>
      <c r="AT12" s="203" t="s">
        <v>511</v>
      </c>
    </row>
    <row r="13" spans="1:46">
      <c r="A13" s="166" t="s">
        <v>454</v>
      </c>
      <c r="B13" s="213" t="s">
        <v>672</v>
      </c>
      <c r="C13" s="166" t="s">
        <v>454</v>
      </c>
      <c r="D13" s="188">
        <v>1</v>
      </c>
      <c r="E13" s="188">
        <v>2</v>
      </c>
      <c r="F13" s="188">
        <v>10</v>
      </c>
      <c r="G13" s="178">
        <v>41148</v>
      </c>
      <c r="H13" s="179">
        <v>55</v>
      </c>
      <c r="I13" s="188" t="s">
        <v>482</v>
      </c>
      <c r="J13" s="198" t="s">
        <v>462</v>
      </c>
      <c r="K13" s="199" t="s">
        <v>459</v>
      </c>
      <c r="L13" s="166"/>
      <c r="M13" s="199"/>
      <c r="N13" s="199"/>
      <c r="O13" s="199"/>
      <c r="P13" s="200"/>
      <c r="Q13" s="201"/>
      <c r="R13" s="201"/>
      <c r="S13" s="202"/>
      <c r="T13" s="165">
        <v>41225</v>
      </c>
      <c r="U13" s="165">
        <v>41227</v>
      </c>
      <c r="V13" s="165">
        <v>41229</v>
      </c>
      <c r="W13" s="165">
        <v>41232</v>
      </c>
      <c r="X13" s="165"/>
      <c r="Y13" s="165"/>
      <c r="Z13" s="170">
        <f t="shared" si="0"/>
        <v>77</v>
      </c>
      <c r="AA13" s="170">
        <f t="shared" si="1"/>
        <v>79</v>
      </c>
      <c r="AB13" s="170">
        <f t="shared" si="2"/>
        <v>81</v>
      </c>
      <c r="AC13" s="170">
        <f t="shared" si="3"/>
        <v>84</v>
      </c>
      <c r="AD13" s="173"/>
      <c r="AE13" s="173"/>
      <c r="AF13" s="161">
        <v>3</v>
      </c>
      <c r="AG13" s="167">
        <v>1</v>
      </c>
      <c r="AH13" s="167">
        <v>67.8</v>
      </c>
      <c r="AI13" s="167">
        <v>37.799999999999997</v>
      </c>
      <c r="AJ13" s="167">
        <v>6</v>
      </c>
      <c r="AK13" s="167">
        <v>51.5</v>
      </c>
      <c r="AL13" s="167">
        <v>14.3</v>
      </c>
      <c r="AM13" s="167">
        <v>7</v>
      </c>
      <c r="AN13" s="167">
        <v>46.4</v>
      </c>
      <c r="AO13" s="167">
        <v>13.1</v>
      </c>
      <c r="AP13" s="167">
        <v>11</v>
      </c>
      <c r="AQ13" s="182">
        <f t="shared" si="4"/>
        <v>55.233333333333327</v>
      </c>
      <c r="AR13" s="182">
        <f t="shared" si="5"/>
        <v>21.733333333333331</v>
      </c>
      <c r="AS13" s="182">
        <f t="shared" si="6"/>
        <v>8</v>
      </c>
      <c r="AT13" s="203"/>
    </row>
    <row r="14" spans="1:46">
      <c r="A14" s="166" t="s">
        <v>454</v>
      </c>
      <c r="B14" s="213" t="s">
        <v>672</v>
      </c>
      <c r="C14" s="166" t="s">
        <v>454</v>
      </c>
      <c r="D14" s="188">
        <v>1</v>
      </c>
      <c r="E14" s="188">
        <v>1</v>
      </c>
      <c r="F14" s="188">
        <v>15</v>
      </c>
      <c r="G14" s="178">
        <v>41148</v>
      </c>
      <c r="H14" s="179">
        <v>116</v>
      </c>
      <c r="I14" s="188" t="s">
        <v>479</v>
      </c>
      <c r="J14" s="198" t="s">
        <v>462</v>
      </c>
      <c r="K14" s="199" t="s">
        <v>459</v>
      </c>
      <c r="L14" s="166"/>
      <c r="M14" s="199"/>
      <c r="N14" s="199"/>
      <c r="O14" s="199"/>
      <c r="P14" s="200"/>
      <c r="Q14" s="201"/>
      <c r="R14" s="201"/>
      <c r="S14" s="202"/>
      <c r="T14" s="165">
        <v>41351</v>
      </c>
      <c r="U14" s="165">
        <v>41358</v>
      </c>
      <c r="V14" s="165">
        <v>41365</v>
      </c>
      <c r="W14" s="165">
        <v>41367</v>
      </c>
      <c r="X14" s="165"/>
      <c r="Y14" s="165"/>
      <c r="Z14" s="170">
        <f t="shared" si="0"/>
        <v>203</v>
      </c>
      <c r="AA14" s="170">
        <f t="shared" si="1"/>
        <v>210</v>
      </c>
      <c r="AB14" s="170">
        <f t="shared" si="2"/>
        <v>217</v>
      </c>
      <c r="AC14" s="170">
        <f t="shared" si="3"/>
        <v>219</v>
      </c>
      <c r="AD14" s="173"/>
      <c r="AE14" s="173"/>
      <c r="AF14" s="161">
        <v>5</v>
      </c>
      <c r="AG14" s="167">
        <v>2</v>
      </c>
      <c r="AH14" s="167">
        <v>127.5</v>
      </c>
      <c r="AI14" s="167">
        <v>72.8</v>
      </c>
      <c r="AJ14" s="167">
        <v>10</v>
      </c>
      <c r="AK14" s="167">
        <v>119.1</v>
      </c>
      <c r="AL14" s="167">
        <v>45.5</v>
      </c>
      <c r="AM14" s="167">
        <v>10</v>
      </c>
      <c r="AN14" s="167">
        <v>43.6</v>
      </c>
      <c r="AO14" s="167">
        <v>11.3</v>
      </c>
      <c r="AP14" s="167">
        <v>4</v>
      </c>
      <c r="AQ14" s="182">
        <f t="shared" si="4"/>
        <v>96.733333333333334</v>
      </c>
      <c r="AR14" s="182">
        <f t="shared" si="5"/>
        <v>43.199999999999996</v>
      </c>
      <c r="AS14" s="182">
        <f t="shared" si="6"/>
        <v>8</v>
      </c>
      <c r="AT14" s="203"/>
    </row>
    <row r="15" spans="1:46">
      <c r="A15" s="166" t="s">
        <v>454</v>
      </c>
      <c r="B15" s="213" t="s">
        <v>672</v>
      </c>
      <c r="C15" s="166" t="s">
        <v>454</v>
      </c>
      <c r="D15" s="188">
        <v>1</v>
      </c>
      <c r="E15" s="188">
        <v>1</v>
      </c>
      <c r="F15" s="188">
        <v>15</v>
      </c>
      <c r="G15" s="178">
        <v>41148</v>
      </c>
      <c r="H15" s="179">
        <v>118</v>
      </c>
      <c r="I15" s="188" t="s">
        <v>481</v>
      </c>
      <c r="J15" s="198" t="s">
        <v>462</v>
      </c>
      <c r="K15" s="199" t="s">
        <v>459</v>
      </c>
      <c r="L15" s="166"/>
      <c r="M15" s="199"/>
      <c r="N15" s="199"/>
      <c r="O15" s="199"/>
      <c r="P15" s="200"/>
      <c r="Q15" s="201"/>
      <c r="R15" s="201"/>
      <c r="S15" s="202"/>
      <c r="T15" s="165">
        <v>41423</v>
      </c>
      <c r="U15" s="165">
        <v>41431</v>
      </c>
      <c r="V15" s="165">
        <v>41435</v>
      </c>
      <c r="W15" s="165">
        <v>41438</v>
      </c>
      <c r="X15" s="165"/>
      <c r="Y15" s="165"/>
      <c r="Z15" s="170">
        <f t="shared" si="0"/>
        <v>275</v>
      </c>
      <c r="AA15" s="170">
        <f t="shared" si="1"/>
        <v>283</v>
      </c>
      <c r="AB15" s="170">
        <f t="shared" si="2"/>
        <v>287</v>
      </c>
      <c r="AC15" s="170">
        <f t="shared" si="3"/>
        <v>290</v>
      </c>
      <c r="AD15" s="173"/>
      <c r="AE15" s="173"/>
      <c r="AF15" s="161">
        <v>2</v>
      </c>
      <c r="AG15" s="167">
        <v>0</v>
      </c>
      <c r="AH15" s="167">
        <v>58.1</v>
      </c>
      <c r="AI15" s="167">
        <v>17</v>
      </c>
      <c r="AJ15" s="167">
        <v>10</v>
      </c>
      <c r="AK15" s="167">
        <v>78.900000000000006</v>
      </c>
      <c r="AL15" s="167">
        <v>27.6</v>
      </c>
      <c r="AM15" s="167">
        <v>14</v>
      </c>
      <c r="AN15" s="167"/>
      <c r="AO15" s="167"/>
      <c r="AP15" s="167"/>
      <c r="AQ15" s="182">
        <f t="shared" si="4"/>
        <v>45.666666666666664</v>
      </c>
      <c r="AR15" s="182">
        <f t="shared" si="5"/>
        <v>14.866666666666667</v>
      </c>
      <c r="AS15" s="182">
        <f t="shared" si="6"/>
        <v>8</v>
      </c>
      <c r="AT15" s="203" t="s">
        <v>525</v>
      </c>
    </row>
    <row r="16" spans="1:46">
      <c r="A16" s="166" t="s">
        <v>457</v>
      </c>
      <c r="B16" s="213" t="s">
        <v>673</v>
      </c>
      <c r="C16" s="166" t="s">
        <v>457</v>
      </c>
      <c r="D16" s="188">
        <v>1</v>
      </c>
      <c r="E16" s="188">
        <v>2</v>
      </c>
      <c r="F16" s="188">
        <v>10</v>
      </c>
      <c r="G16" s="178">
        <v>41148</v>
      </c>
      <c r="H16" s="179">
        <v>58</v>
      </c>
      <c r="I16" s="188" t="s">
        <v>476</v>
      </c>
      <c r="J16" s="198" t="s">
        <v>462</v>
      </c>
      <c r="K16" s="199" t="s">
        <v>458</v>
      </c>
      <c r="L16" s="166"/>
      <c r="M16" s="199"/>
      <c r="N16" s="199"/>
      <c r="O16" s="199"/>
      <c r="P16" s="200"/>
      <c r="Q16" s="201"/>
      <c r="R16" s="201"/>
      <c r="S16" s="202"/>
      <c r="T16" s="165">
        <v>41192</v>
      </c>
      <c r="U16" s="165">
        <v>41192</v>
      </c>
      <c r="V16" s="165">
        <v>41197</v>
      </c>
      <c r="W16" s="165">
        <v>41204</v>
      </c>
      <c r="X16" s="165"/>
      <c r="Y16" s="165"/>
      <c r="Z16" s="170">
        <f t="shared" si="0"/>
        <v>44</v>
      </c>
      <c r="AA16" s="170">
        <f t="shared" si="1"/>
        <v>44</v>
      </c>
      <c r="AB16" s="170">
        <f t="shared" si="2"/>
        <v>49</v>
      </c>
      <c r="AC16" s="170">
        <f t="shared" si="3"/>
        <v>56</v>
      </c>
      <c r="AD16" s="173"/>
      <c r="AE16" s="173"/>
      <c r="AF16" s="161">
        <v>10</v>
      </c>
      <c r="AG16" s="167">
        <v>6</v>
      </c>
      <c r="AH16" s="167">
        <v>118.3</v>
      </c>
      <c r="AI16" s="167">
        <v>77</v>
      </c>
      <c r="AJ16" s="167">
        <v>10</v>
      </c>
      <c r="AK16" s="167">
        <v>185.4</v>
      </c>
      <c r="AL16" s="167">
        <v>138.30000000000001</v>
      </c>
      <c r="AM16" s="167">
        <v>22</v>
      </c>
      <c r="AN16" s="167">
        <v>123.5</v>
      </c>
      <c r="AO16" s="167">
        <v>83</v>
      </c>
      <c r="AP16" s="167">
        <v>9</v>
      </c>
      <c r="AQ16" s="182">
        <f t="shared" si="4"/>
        <v>142.4</v>
      </c>
      <c r="AR16" s="182">
        <f t="shared" si="5"/>
        <v>99.433333333333337</v>
      </c>
      <c r="AS16" s="182">
        <f t="shared" si="6"/>
        <v>13.666666666666666</v>
      </c>
      <c r="AT16" s="203"/>
    </row>
    <row r="17" spans="1:46">
      <c r="A17" s="166" t="s">
        <v>457</v>
      </c>
      <c r="B17" s="213" t="s">
        <v>673</v>
      </c>
      <c r="C17" s="166" t="s">
        <v>457</v>
      </c>
      <c r="D17" s="188">
        <v>1</v>
      </c>
      <c r="E17" s="188">
        <v>2</v>
      </c>
      <c r="F17" s="188">
        <v>10</v>
      </c>
      <c r="G17" s="178">
        <v>41148</v>
      </c>
      <c r="H17" s="179">
        <v>60</v>
      </c>
      <c r="I17" s="188" t="s">
        <v>477</v>
      </c>
      <c r="J17" s="198" t="s">
        <v>462</v>
      </c>
      <c r="K17" s="199" t="s">
        <v>458</v>
      </c>
      <c r="L17" s="166"/>
      <c r="M17" s="199"/>
      <c r="N17" s="199"/>
      <c r="O17" s="199"/>
      <c r="P17" s="200"/>
      <c r="Q17" s="201"/>
      <c r="R17" s="201"/>
      <c r="S17" s="202"/>
      <c r="T17" s="165">
        <v>41199</v>
      </c>
      <c r="U17" s="165">
        <v>41201</v>
      </c>
      <c r="V17" s="165">
        <v>41208</v>
      </c>
      <c r="W17" s="165">
        <v>41211</v>
      </c>
      <c r="X17" s="165"/>
      <c r="Y17" s="165"/>
      <c r="Z17" s="170">
        <f t="shared" si="0"/>
        <v>51</v>
      </c>
      <c r="AA17" s="170">
        <f t="shared" si="1"/>
        <v>53</v>
      </c>
      <c r="AB17" s="170">
        <f t="shared" si="2"/>
        <v>60</v>
      </c>
      <c r="AC17" s="170">
        <f t="shared" si="3"/>
        <v>63</v>
      </c>
      <c r="AD17" s="173"/>
      <c r="AE17" s="173"/>
      <c r="AF17" s="161">
        <v>5</v>
      </c>
      <c r="AG17" s="167">
        <v>3</v>
      </c>
      <c r="AH17" s="167">
        <v>150</v>
      </c>
      <c r="AI17" s="167">
        <v>112.2</v>
      </c>
      <c r="AJ17" s="167">
        <v>12</v>
      </c>
      <c r="AK17" s="167">
        <v>137.4</v>
      </c>
      <c r="AL17" s="167">
        <v>87.4</v>
      </c>
      <c r="AM17" s="167">
        <v>6</v>
      </c>
      <c r="AN17" s="167"/>
      <c r="AO17" s="167"/>
      <c r="AP17" s="167"/>
      <c r="AQ17" s="182">
        <f t="shared" si="4"/>
        <v>95.8</v>
      </c>
      <c r="AR17" s="182">
        <f t="shared" si="5"/>
        <v>66.533333333333346</v>
      </c>
      <c r="AS17" s="182">
        <f t="shared" si="6"/>
        <v>6</v>
      </c>
      <c r="AT17" s="203" t="s">
        <v>513</v>
      </c>
    </row>
    <row r="18" spans="1:46">
      <c r="A18" s="158" t="s">
        <v>457</v>
      </c>
      <c r="B18" s="213" t="s">
        <v>673</v>
      </c>
      <c r="C18" s="158" t="s">
        <v>457</v>
      </c>
      <c r="D18" s="188">
        <v>2</v>
      </c>
      <c r="E18" s="188">
        <v>2</v>
      </c>
      <c r="F18" s="188">
        <v>12.5</v>
      </c>
      <c r="G18" s="178">
        <v>41659</v>
      </c>
      <c r="H18" s="179">
        <v>178</v>
      </c>
      <c r="I18" s="188">
        <v>52</v>
      </c>
      <c r="J18" s="204" t="s">
        <v>462</v>
      </c>
      <c r="K18" s="188" t="s">
        <v>458</v>
      </c>
      <c r="T18" s="157">
        <v>41712</v>
      </c>
      <c r="U18" s="157">
        <v>41719</v>
      </c>
      <c r="V18" s="157">
        <v>41719</v>
      </c>
      <c r="W18" s="157">
        <v>41722</v>
      </c>
      <c r="X18" s="157">
        <v>41719</v>
      </c>
      <c r="Y18" s="157">
        <v>41726</v>
      </c>
      <c r="Z18" s="170">
        <f t="shared" si="0"/>
        <v>53</v>
      </c>
      <c r="AA18" s="170">
        <f t="shared" si="1"/>
        <v>60</v>
      </c>
      <c r="AB18" s="170">
        <f t="shared" si="2"/>
        <v>60</v>
      </c>
      <c r="AC18" s="170">
        <f t="shared" si="3"/>
        <v>63</v>
      </c>
      <c r="AD18" s="170">
        <f t="shared" ref="AD18:AE20" si="9">X18-$G18</f>
        <v>60</v>
      </c>
      <c r="AE18" s="170">
        <f t="shared" si="9"/>
        <v>67</v>
      </c>
      <c r="AF18" s="161">
        <v>22</v>
      </c>
      <c r="AG18" s="169">
        <v>16</v>
      </c>
      <c r="AH18" s="182">
        <v>157</v>
      </c>
      <c r="AI18" s="182">
        <v>116</v>
      </c>
      <c r="AJ18" s="169">
        <v>10</v>
      </c>
      <c r="AK18" s="182">
        <v>154</v>
      </c>
      <c r="AL18" s="182">
        <v>120</v>
      </c>
      <c r="AM18" s="169">
        <v>7</v>
      </c>
      <c r="AN18" s="182">
        <v>174</v>
      </c>
      <c r="AO18" s="182">
        <v>135</v>
      </c>
      <c r="AP18" s="169">
        <v>11</v>
      </c>
      <c r="AQ18" s="182">
        <f t="shared" si="4"/>
        <v>161.66666666666666</v>
      </c>
      <c r="AR18" s="182">
        <f t="shared" si="5"/>
        <v>123.66666666666667</v>
      </c>
      <c r="AS18" s="182">
        <f t="shared" si="6"/>
        <v>9.3333333333333339</v>
      </c>
      <c r="AT18" s="158"/>
    </row>
    <row r="19" spans="1:46">
      <c r="A19" s="158" t="s">
        <v>457</v>
      </c>
      <c r="B19" s="213" t="s">
        <v>673</v>
      </c>
      <c r="C19" s="158" t="s">
        <v>457</v>
      </c>
      <c r="D19" s="188">
        <v>2</v>
      </c>
      <c r="E19" s="188">
        <v>2</v>
      </c>
      <c r="F19" s="188">
        <v>12.5</v>
      </c>
      <c r="G19" s="178">
        <v>41659</v>
      </c>
      <c r="H19" s="179">
        <v>179</v>
      </c>
      <c r="I19" s="188">
        <v>53</v>
      </c>
      <c r="J19" s="204" t="s">
        <v>462</v>
      </c>
      <c r="K19" s="188" t="s">
        <v>458</v>
      </c>
      <c r="T19" s="157">
        <v>41698</v>
      </c>
      <c r="U19" s="157">
        <v>41698</v>
      </c>
      <c r="V19" s="157">
        <v>41701</v>
      </c>
      <c r="W19" s="157">
        <v>41708</v>
      </c>
      <c r="X19" s="157">
        <v>41701</v>
      </c>
      <c r="Y19" s="157">
        <v>41708</v>
      </c>
      <c r="Z19" s="170">
        <f t="shared" si="0"/>
        <v>39</v>
      </c>
      <c r="AA19" s="170">
        <f t="shared" si="1"/>
        <v>39</v>
      </c>
      <c r="AB19" s="170">
        <f t="shared" si="2"/>
        <v>42</v>
      </c>
      <c r="AC19" s="170">
        <f t="shared" si="3"/>
        <v>49</v>
      </c>
      <c r="AD19" s="170">
        <f t="shared" si="9"/>
        <v>42</v>
      </c>
      <c r="AE19" s="170">
        <f t="shared" si="9"/>
        <v>49</v>
      </c>
      <c r="AF19" s="161">
        <v>18</v>
      </c>
      <c r="AG19" s="169">
        <v>11</v>
      </c>
      <c r="AH19" s="182">
        <v>160</v>
      </c>
      <c r="AI19" s="182">
        <v>99</v>
      </c>
      <c r="AJ19" s="169">
        <v>10</v>
      </c>
      <c r="AK19" s="182">
        <v>126</v>
      </c>
      <c r="AL19" s="182">
        <v>87</v>
      </c>
      <c r="AM19" s="169">
        <v>7</v>
      </c>
      <c r="AN19" s="182">
        <v>160</v>
      </c>
      <c r="AO19" s="182">
        <v>112</v>
      </c>
      <c r="AP19" s="169">
        <v>6</v>
      </c>
      <c r="AQ19" s="182">
        <f t="shared" si="4"/>
        <v>148.66666666666666</v>
      </c>
      <c r="AR19" s="182">
        <f t="shared" si="5"/>
        <v>99.333333333333329</v>
      </c>
      <c r="AS19" s="182">
        <f t="shared" si="6"/>
        <v>7.666666666666667</v>
      </c>
      <c r="AT19" s="158"/>
    </row>
    <row r="20" spans="1:46" s="163" customFormat="1">
      <c r="A20" s="158" t="s">
        <v>457</v>
      </c>
      <c r="B20" s="213" t="s">
        <v>673</v>
      </c>
      <c r="C20" s="158" t="s">
        <v>457</v>
      </c>
      <c r="D20" s="188">
        <v>2</v>
      </c>
      <c r="E20" s="188">
        <v>2</v>
      </c>
      <c r="F20" s="188">
        <v>12.5</v>
      </c>
      <c r="G20" s="178">
        <v>41659</v>
      </c>
      <c r="H20" s="179">
        <v>180</v>
      </c>
      <c r="I20" s="188">
        <v>54</v>
      </c>
      <c r="J20" s="204" t="s">
        <v>462</v>
      </c>
      <c r="K20" s="188" t="s">
        <v>458</v>
      </c>
      <c r="L20" s="188"/>
      <c r="M20" s="158"/>
      <c r="N20" s="158"/>
      <c r="O20" s="158"/>
      <c r="P20" s="188"/>
      <c r="Q20" s="192"/>
      <c r="R20" s="192"/>
      <c r="T20" s="157">
        <v>41712</v>
      </c>
      <c r="U20" s="157">
        <v>41719</v>
      </c>
      <c r="V20" s="157">
        <v>41719</v>
      </c>
      <c r="W20" s="157">
        <v>41726</v>
      </c>
      <c r="X20" s="157">
        <v>41726</v>
      </c>
      <c r="Y20" s="157">
        <v>41736</v>
      </c>
      <c r="Z20" s="170">
        <f t="shared" si="0"/>
        <v>53</v>
      </c>
      <c r="AA20" s="170">
        <f t="shared" si="1"/>
        <v>60</v>
      </c>
      <c r="AB20" s="170">
        <f t="shared" si="2"/>
        <v>60</v>
      </c>
      <c r="AC20" s="170">
        <f t="shared" si="3"/>
        <v>67</v>
      </c>
      <c r="AD20" s="170">
        <f t="shared" si="9"/>
        <v>67</v>
      </c>
      <c r="AE20" s="170">
        <f t="shared" si="9"/>
        <v>77</v>
      </c>
      <c r="AF20" s="161">
        <v>23</v>
      </c>
      <c r="AG20" s="169">
        <v>17</v>
      </c>
      <c r="AH20" s="182">
        <v>153</v>
      </c>
      <c r="AI20" s="182">
        <v>107</v>
      </c>
      <c r="AJ20" s="169">
        <v>6</v>
      </c>
      <c r="AK20" s="182">
        <v>148</v>
      </c>
      <c r="AL20" s="182">
        <v>83</v>
      </c>
      <c r="AM20" s="169">
        <v>7</v>
      </c>
      <c r="AN20" s="182">
        <v>132</v>
      </c>
      <c r="AO20" s="182">
        <v>70</v>
      </c>
      <c r="AP20" s="169">
        <v>6</v>
      </c>
      <c r="AQ20" s="182">
        <f t="shared" si="4"/>
        <v>144.33333333333334</v>
      </c>
      <c r="AR20" s="182">
        <f t="shared" si="5"/>
        <v>86.666666666666671</v>
      </c>
      <c r="AS20" s="182">
        <f t="shared" si="6"/>
        <v>6.333333333333333</v>
      </c>
      <c r="AT20" s="158"/>
    </row>
    <row r="21" spans="1:46" s="163" customFormat="1">
      <c r="A21" s="166" t="s">
        <v>457</v>
      </c>
      <c r="B21" s="213" t="s">
        <v>673</v>
      </c>
      <c r="C21" s="166" t="s">
        <v>457</v>
      </c>
      <c r="D21" s="188">
        <v>1</v>
      </c>
      <c r="E21" s="188">
        <v>1</v>
      </c>
      <c r="F21" s="188">
        <v>15</v>
      </c>
      <c r="G21" s="178">
        <v>41148</v>
      </c>
      <c r="H21" s="179">
        <v>122</v>
      </c>
      <c r="I21" s="188" t="s">
        <v>478</v>
      </c>
      <c r="J21" s="198" t="s">
        <v>462</v>
      </c>
      <c r="K21" s="199" t="s">
        <v>458</v>
      </c>
      <c r="L21" s="166"/>
      <c r="M21" s="199"/>
      <c r="N21" s="199"/>
      <c r="O21" s="199"/>
      <c r="P21" s="200"/>
      <c r="Q21" s="201"/>
      <c r="R21" s="201"/>
      <c r="S21" s="202"/>
      <c r="T21" s="165">
        <v>41197</v>
      </c>
      <c r="U21" s="162">
        <v>41199</v>
      </c>
      <c r="V21" s="165">
        <v>41204</v>
      </c>
      <c r="W21" s="165">
        <v>41206</v>
      </c>
      <c r="X21" s="165"/>
      <c r="Y21" s="165"/>
      <c r="Z21" s="170">
        <f t="shared" si="0"/>
        <v>49</v>
      </c>
      <c r="AA21" s="170">
        <f t="shared" si="1"/>
        <v>51</v>
      </c>
      <c r="AB21" s="170">
        <f t="shared" si="2"/>
        <v>56</v>
      </c>
      <c r="AC21" s="170">
        <f t="shared" si="3"/>
        <v>58</v>
      </c>
      <c r="AD21" s="173"/>
      <c r="AE21" s="173"/>
      <c r="AF21" s="161">
        <v>9</v>
      </c>
      <c r="AG21" s="167">
        <v>2</v>
      </c>
      <c r="AH21" s="167">
        <v>132.9</v>
      </c>
      <c r="AI21" s="167">
        <v>78.2</v>
      </c>
      <c r="AJ21" s="167">
        <v>11</v>
      </c>
      <c r="AK21" s="167">
        <v>148.19999999999999</v>
      </c>
      <c r="AL21" s="167">
        <v>100.8</v>
      </c>
      <c r="AM21" s="167">
        <v>24</v>
      </c>
      <c r="AN21" s="167">
        <v>114.1</v>
      </c>
      <c r="AO21" s="167">
        <v>63.1</v>
      </c>
      <c r="AP21" s="167">
        <v>11</v>
      </c>
      <c r="AQ21" s="182">
        <f t="shared" si="4"/>
        <v>131.73333333333335</v>
      </c>
      <c r="AR21" s="182">
        <f t="shared" si="5"/>
        <v>80.7</v>
      </c>
      <c r="AS21" s="182">
        <f t="shared" si="6"/>
        <v>15.333333333333334</v>
      </c>
      <c r="AT21" s="203"/>
    </row>
    <row r="22" spans="1:46" s="163" customFormat="1">
      <c r="A22" s="158" t="s">
        <v>457</v>
      </c>
      <c r="B22" s="213" t="s">
        <v>673</v>
      </c>
      <c r="C22" s="158" t="s">
        <v>457</v>
      </c>
      <c r="D22" s="188">
        <v>2</v>
      </c>
      <c r="E22" s="188">
        <v>1</v>
      </c>
      <c r="F22" s="188">
        <v>15</v>
      </c>
      <c r="G22" s="178">
        <v>41659</v>
      </c>
      <c r="H22" s="179">
        <v>234</v>
      </c>
      <c r="I22" s="188">
        <v>112</v>
      </c>
      <c r="J22" s="204" t="s">
        <v>462</v>
      </c>
      <c r="K22" s="188" t="s">
        <v>458</v>
      </c>
      <c r="L22" s="188"/>
      <c r="M22" s="158"/>
      <c r="N22" s="158"/>
      <c r="O22" s="158"/>
      <c r="P22" s="188"/>
      <c r="Q22" s="192"/>
      <c r="R22" s="192"/>
      <c r="T22" s="157">
        <v>41694</v>
      </c>
      <c r="U22" s="157">
        <v>41701</v>
      </c>
      <c r="V22" s="157">
        <v>41768</v>
      </c>
      <c r="W22" s="157">
        <v>41701</v>
      </c>
      <c r="X22" s="157">
        <v>41708</v>
      </c>
      <c r="Y22" s="157">
        <v>41708</v>
      </c>
      <c r="Z22" s="170">
        <f t="shared" si="0"/>
        <v>35</v>
      </c>
      <c r="AA22" s="170">
        <f t="shared" si="1"/>
        <v>42</v>
      </c>
      <c r="AB22" s="170">
        <f t="shared" si="2"/>
        <v>109</v>
      </c>
      <c r="AC22" s="170">
        <f t="shared" si="3"/>
        <v>42</v>
      </c>
      <c r="AD22" s="170">
        <f t="shared" ref="AD22:AE24" si="10">X22-$G22</f>
        <v>49</v>
      </c>
      <c r="AE22" s="170">
        <f t="shared" si="10"/>
        <v>49</v>
      </c>
      <c r="AF22" s="161">
        <v>1</v>
      </c>
      <c r="AG22" s="169">
        <v>1</v>
      </c>
      <c r="AH22" s="182">
        <v>148</v>
      </c>
      <c r="AI22" s="182">
        <v>101</v>
      </c>
      <c r="AJ22" s="169">
        <v>8</v>
      </c>
      <c r="AK22" s="182"/>
      <c r="AL22" s="182"/>
      <c r="AM22" s="169"/>
      <c r="AN22" s="182"/>
      <c r="AO22" s="182"/>
      <c r="AP22" s="169"/>
      <c r="AQ22" s="182">
        <f t="shared" si="4"/>
        <v>49.333333333333336</v>
      </c>
      <c r="AR22" s="182">
        <f t="shared" si="5"/>
        <v>33.666666666666664</v>
      </c>
      <c r="AS22" s="182">
        <f t="shared" si="6"/>
        <v>2.6666666666666665</v>
      </c>
      <c r="AT22" s="158"/>
    </row>
    <row r="23" spans="1:46" s="163" customFormat="1">
      <c r="A23" s="158" t="s">
        <v>457</v>
      </c>
      <c r="B23" s="213" t="s">
        <v>673</v>
      </c>
      <c r="C23" s="158" t="s">
        <v>457</v>
      </c>
      <c r="D23" s="188">
        <v>2</v>
      </c>
      <c r="E23" s="188">
        <v>1</v>
      </c>
      <c r="F23" s="188">
        <v>15</v>
      </c>
      <c r="G23" s="178">
        <v>41659</v>
      </c>
      <c r="H23" s="179">
        <v>235</v>
      </c>
      <c r="I23" s="188">
        <v>113</v>
      </c>
      <c r="J23" s="204" t="s">
        <v>462</v>
      </c>
      <c r="K23" s="188" t="s">
        <v>458</v>
      </c>
      <c r="L23" s="188"/>
      <c r="M23" s="158"/>
      <c r="N23" s="158"/>
      <c r="O23" s="158"/>
      <c r="P23" s="188"/>
      <c r="Q23" s="192"/>
      <c r="R23" s="192"/>
      <c r="T23" s="157">
        <v>41694</v>
      </c>
      <c r="U23" s="157">
        <v>41701</v>
      </c>
      <c r="V23" s="157">
        <v>41701</v>
      </c>
      <c r="W23" s="157">
        <v>41708</v>
      </c>
      <c r="X23" s="157">
        <v>41708</v>
      </c>
      <c r="Y23" s="157">
        <v>41712</v>
      </c>
      <c r="Z23" s="170">
        <f t="shared" si="0"/>
        <v>35</v>
      </c>
      <c r="AA23" s="170">
        <f t="shared" si="1"/>
        <v>42</v>
      </c>
      <c r="AB23" s="170">
        <f t="shared" si="2"/>
        <v>42</v>
      </c>
      <c r="AC23" s="170">
        <f t="shared" si="3"/>
        <v>49</v>
      </c>
      <c r="AD23" s="170">
        <f t="shared" si="10"/>
        <v>49</v>
      </c>
      <c r="AE23" s="170">
        <f t="shared" si="10"/>
        <v>53</v>
      </c>
      <c r="AF23" s="161">
        <v>3</v>
      </c>
      <c r="AG23" s="169">
        <v>3</v>
      </c>
      <c r="AH23" s="182">
        <v>151</v>
      </c>
      <c r="AI23" s="182">
        <v>107</v>
      </c>
      <c r="AJ23" s="169">
        <v>10</v>
      </c>
      <c r="AK23" s="182">
        <v>124</v>
      </c>
      <c r="AL23" s="182">
        <v>77</v>
      </c>
      <c r="AM23" s="169">
        <v>5</v>
      </c>
      <c r="AN23" s="182">
        <v>152</v>
      </c>
      <c r="AO23" s="182">
        <v>103</v>
      </c>
      <c r="AP23" s="169">
        <v>9</v>
      </c>
      <c r="AQ23" s="182">
        <f t="shared" si="4"/>
        <v>142.33333333333334</v>
      </c>
      <c r="AR23" s="182">
        <f t="shared" si="5"/>
        <v>95.666666666666671</v>
      </c>
      <c r="AS23" s="182">
        <f t="shared" si="6"/>
        <v>8</v>
      </c>
      <c r="AT23" s="158"/>
    </row>
    <row r="24" spans="1:46" s="163" customFormat="1">
      <c r="A24" s="158" t="s">
        <v>457</v>
      </c>
      <c r="B24" s="213" t="s">
        <v>673</v>
      </c>
      <c r="C24" s="158" t="s">
        <v>457</v>
      </c>
      <c r="D24" s="188">
        <v>2</v>
      </c>
      <c r="E24" s="188">
        <v>1</v>
      </c>
      <c r="F24" s="188">
        <v>15</v>
      </c>
      <c r="G24" s="178">
        <v>41659</v>
      </c>
      <c r="H24" s="179">
        <v>236</v>
      </c>
      <c r="I24" s="188">
        <v>114</v>
      </c>
      <c r="J24" s="204" t="s">
        <v>462</v>
      </c>
      <c r="K24" s="188" t="s">
        <v>458</v>
      </c>
      <c r="L24" s="188"/>
      <c r="M24" s="158"/>
      <c r="N24" s="158"/>
      <c r="O24" s="158"/>
      <c r="P24" s="188"/>
      <c r="Q24" s="192"/>
      <c r="R24" s="192"/>
      <c r="T24" s="157">
        <v>41694</v>
      </c>
      <c r="U24" s="157">
        <v>41701</v>
      </c>
      <c r="V24" s="157">
        <v>41701</v>
      </c>
      <c r="W24" s="157">
        <v>41708</v>
      </c>
      <c r="X24" s="157">
        <v>41708</v>
      </c>
      <c r="Y24" s="157">
        <v>41712</v>
      </c>
      <c r="Z24" s="170">
        <f t="shared" si="0"/>
        <v>35</v>
      </c>
      <c r="AA24" s="170">
        <f t="shared" si="1"/>
        <v>42</v>
      </c>
      <c r="AB24" s="170">
        <f t="shared" si="2"/>
        <v>42</v>
      </c>
      <c r="AC24" s="170">
        <f t="shared" si="3"/>
        <v>49</v>
      </c>
      <c r="AD24" s="170">
        <f t="shared" si="10"/>
        <v>49</v>
      </c>
      <c r="AE24" s="170">
        <f t="shared" si="10"/>
        <v>53</v>
      </c>
      <c r="AF24" s="161">
        <v>3</v>
      </c>
      <c r="AG24" s="169">
        <v>3</v>
      </c>
      <c r="AH24" s="182">
        <v>140</v>
      </c>
      <c r="AI24" s="182">
        <v>95</v>
      </c>
      <c r="AJ24" s="169">
        <v>9</v>
      </c>
      <c r="AK24" s="182">
        <v>128</v>
      </c>
      <c r="AL24" s="182">
        <v>85</v>
      </c>
      <c r="AM24" s="169">
        <v>5</v>
      </c>
      <c r="AN24" s="182">
        <v>129</v>
      </c>
      <c r="AO24" s="182">
        <v>77</v>
      </c>
      <c r="AP24" s="169">
        <v>7</v>
      </c>
      <c r="AQ24" s="182">
        <f t="shared" si="4"/>
        <v>132.33333333333334</v>
      </c>
      <c r="AR24" s="182">
        <f t="shared" si="5"/>
        <v>85.666666666666671</v>
      </c>
      <c r="AS24" s="182">
        <f t="shared" si="6"/>
        <v>7</v>
      </c>
      <c r="AT24" s="158"/>
    </row>
    <row r="25" spans="1:46">
      <c r="A25" s="166" t="s">
        <v>457</v>
      </c>
      <c r="B25" s="213" t="s">
        <v>674</v>
      </c>
      <c r="C25" s="166" t="s">
        <v>457</v>
      </c>
      <c r="D25" s="188">
        <v>1</v>
      </c>
      <c r="E25" s="188">
        <v>2</v>
      </c>
      <c r="F25" s="188">
        <v>10</v>
      </c>
      <c r="G25" s="178">
        <v>41148</v>
      </c>
      <c r="H25" s="179">
        <v>57</v>
      </c>
      <c r="I25" s="188" t="s">
        <v>483</v>
      </c>
      <c r="J25" s="198" t="s">
        <v>462</v>
      </c>
      <c r="K25" s="199" t="s">
        <v>458</v>
      </c>
      <c r="L25" s="166"/>
      <c r="M25" s="199"/>
      <c r="N25" s="199"/>
      <c r="O25" s="199"/>
      <c r="P25" s="200"/>
      <c r="Q25" s="201"/>
      <c r="R25" s="201"/>
      <c r="S25" s="202"/>
      <c r="T25" s="165">
        <v>41232</v>
      </c>
      <c r="U25" s="165">
        <v>41236</v>
      </c>
      <c r="V25" s="165">
        <v>41239</v>
      </c>
      <c r="W25" s="165">
        <v>41246</v>
      </c>
      <c r="X25" s="165"/>
      <c r="Y25" s="165"/>
      <c r="Z25" s="170">
        <f t="shared" si="0"/>
        <v>84</v>
      </c>
      <c r="AA25" s="170">
        <f t="shared" si="1"/>
        <v>88</v>
      </c>
      <c r="AB25" s="170">
        <f t="shared" si="2"/>
        <v>91</v>
      </c>
      <c r="AC25" s="170">
        <f t="shared" si="3"/>
        <v>98</v>
      </c>
      <c r="AD25" s="173"/>
      <c r="AE25" s="173"/>
      <c r="AF25" s="161">
        <v>1</v>
      </c>
      <c r="AG25" s="167">
        <v>0</v>
      </c>
      <c r="AH25" s="167">
        <v>59.4</v>
      </c>
      <c r="AI25" s="167">
        <v>35.9</v>
      </c>
      <c r="AJ25" s="167">
        <v>7</v>
      </c>
      <c r="AK25" s="167"/>
      <c r="AL25" s="167"/>
      <c r="AM25" s="167"/>
      <c r="AN25" s="167"/>
      <c r="AO25" s="167"/>
      <c r="AP25" s="167"/>
      <c r="AQ25" s="182">
        <f t="shared" si="4"/>
        <v>19.8</v>
      </c>
      <c r="AR25" s="182">
        <f t="shared" si="5"/>
        <v>11.966666666666667</v>
      </c>
      <c r="AS25" s="182">
        <f t="shared" si="6"/>
        <v>2.3333333333333335</v>
      </c>
      <c r="AT25" s="203" t="s">
        <v>512</v>
      </c>
    </row>
    <row r="26" spans="1:46">
      <c r="A26" s="166" t="s">
        <v>457</v>
      </c>
      <c r="B26" s="213" t="s">
        <v>674</v>
      </c>
      <c r="C26" s="166" t="s">
        <v>457</v>
      </c>
      <c r="D26" s="188">
        <v>1</v>
      </c>
      <c r="E26" s="188">
        <v>2</v>
      </c>
      <c r="F26" s="188">
        <v>10</v>
      </c>
      <c r="G26" s="178">
        <v>41148</v>
      </c>
      <c r="H26" s="179">
        <v>59</v>
      </c>
      <c r="I26" s="188" t="s">
        <v>484</v>
      </c>
      <c r="J26" s="198" t="s">
        <v>462</v>
      </c>
      <c r="K26" s="199" t="s">
        <v>458</v>
      </c>
      <c r="L26" s="166"/>
      <c r="M26" s="199"/>
      <c r="N26" s="199"/>
      <c r="O26" s="199"/>
      <c r="P26" s="200"/>
      <c r="Q26" s="201"/>
      <c r="R26" s="201"/>
      <c r="S26" s="202"/>
      <c r="T26" s="165">
        <v>41194</v>
      </c>
      <c r="U26" s="165">
        <v>41192</v>
      </c>
      <c r="V26" s="165">
        <v>41199</v>
      </c>
      <c r="W26" s="165">
        <v>41201</v>
      </c>
      <c r="X26" s="165"/>
      <c r="Y26" s="165"/>
      <c r="Z26" s="170">
        <f t="shared" si="0"/>
        <v>46</v>
      </c>
      <c r="AA26" s="170">
        <f t="shared" si="1"/>
        <v>44</v>
      </c>
      <c r="AB26" s="170">
        <f t="shared" si="2"/>
        <v>51</v>
      </c>
      <c r="AC26" s="170">
        <f t="shared" si="3"/>
        <v>53</v>
      </c>
      <c r="AD26" s="173"/>
      <c r="AE26" s="173"/>
      <c r="AF26" s="161">
        <v>7</v>
      </c>
      <c r="AG26" s="167">
        <v>2</v>
      </c>
      <c r="AH26" s="167">
        <v>88.6</v>
      </c>
      <c r="AI26" s="167">
        <v>49.4</v>
      </c>
      <c r="AJ26" s="167">
        <v>6</v>
      </c>
      <c r="AK26" s="167">
        <v>101.8</v>
      </c>
      <c r="AL26" s="167">
        <v>61</v>
      </c>
      <c r="AM26" s="167">
        <v>7</v>
      </c>
      <c r="AN26" s="167">
        <v>106.2</v>
      </c>
      <c r="AO26" s="167">
        <v>73.5</v>
      </c>
      <c r="AP26" s="167">
        <v>8</v>
      </c>
      <c r="AQ26" s="182">
        <f t="shared" si="4"/>
        <v>98.86666666666666</v>
      </c>
      <c r="AR26" s="182">
        <f t="shared" si="5"/>
        <v>61.300000000000004</v>
      </c>
      <c r="AS26" s="182">
        <f t="shared" si="6"/>
        <v>7</v>
      </c>
      <c r="AT26" s="203"/>
    </row>
    <row r="27" spans="1:46" s="163" customFormat="1">
      <c r="A27" s="166" t="s">
        <v>457</v>
      </c>
      <c r="B27" s="213" t="s">
        <v>674</v>
      </c>
      <c r="C27" s="166" t="s">
        <v>457</v>
      </c>
      <c r="D27" s="188">
        <v>1</v>
      </c>
      <c r="E27" s="188">
        <v>1</v>
      </c>
      <c r="F27" s="188">
        <v>15</v>
      </c>
      <c r="G27" s="178">
        <v>41148</v>
      </c>
      <c r="H27" s="179">
        <v>120</v>
      </c>
      <c r="I27" s="188" t="s">
        <v>470</v>
      </c>
      <c r="J27" s="198" t="s">
        <v>462</v>
      </c>
      <c r="K27" s="199" t="s">
        <v>458</v>
      </c>
      <c r="L27" s="166"/>
      <c r="M27" s="199"/>
      <c r="N27" s="199"/>
      <c r="O27" s="199"/>
      <c r="P27" s="200"/>
      <c r="Q27" s="201"/>
      <c r="R27" s="201"/>
      <c r="S27" s="202"/>
      <c r="T27" s="165">
        <v>41192</v>
      </c>
      <c r="U27" s="165">
        <v>41192</v>
      </c>
      <c r="V27" s="165">
        <v>41197</v>
      </c>
      <c r="W27" s="165">
        <v>41201</v>
      </c>
      <c r="X27" s="165"/>
      <c r="Y27" s="165"/>
      <c r="Z27" s="170">
        <f t="shared" si="0"/>
        <v>44</v>
      </c>
      <c r="AA27" s="170">
        <f t="shared" si="1"/>
        <v>44</v>
      </c>
      <c r="AB27" s="170">
        <f t="shared" si="2"/>
        <v>49</v>
      </c>
      <c r="AC27" s="170">
        <f t="shared" si="3"/>
        <v>53</v>
      </c>
      <c r="AD27" s="173"/>
      <c r="AE27" s="173"/>
      <c r="AF27" s="161">
        <v>8</v>
      </c>
      <c r="AG27" s="167">
        <v>3</v>
      </c>
      <c r="AH27" s="167">
        <v>168.6</v>
      </c>
      <c r="AI27" s="167">
        <v>122.2</v>
      </c>
      <c r="AJ27" s="167">
        <v>22</v>
      </c>
      <c r="AK27" s="167">
        <v>134.80000000000001</v>
      </c>
      <c r="AL27" s="167">
        <v>89.3</v>
      </c>
      <c r="AM27" s="167">
        <v>22</v>
      </c>
      <c r="AN27" s="167">
        <v>120.3</v>
      </c>
      <c r="AO27" s="167">
        <v>53.6</v>
      </c>
      <c r="AP27" s="167">
        <v>6</v>
      </c>
      <c r="AQ27" s="182">
        <f t="shared" si="4"/>
        <v>141.23333333333332</v>
      </c>
      <c r="AR27" s="182">
        <f t="shared" si="5"/>
        <v>88.366666666666674</v>
      </c>
      <c r="AS27" s="182">
        <f t="shared" si="6"/>
        <v>16.666666666666668</v>
      </c>
      <c r="AT27" s="203"/>
    </row>
    <row r="28" spans="1:46" s="163" customFormat="1">
      <c r="A28" s="166" t="s">
        <v>457</v>
      </c>
      <c r="B28" s="213" t="s">
        <v>674</v>
      </c>
      <c r="C28" s="166" t="s">
        <v>457</v>
      </c>
      <c r="D28" s="188">
        <v>1</v>
      </c>
      <c r="E28" s="188">
        <v>1</v>
      </c>
      <c r="F28" s="188">
        <v>15</v>
      </c>
      <c r="G28" s="178">
        <v>41148</v>
      </c>
      <c r="H28" s="179">
        <v>121</v>
      </c>
      <c r="I28" s="188" t="s">
        <v>485</v>
      </c>
      <c r="J28" s="198" t="s">
        <v>462</v>
      </c>
      <c r="K28" s="199" t="s">
        <v>458</v>
      </c>
      <c r="L28" s="166"/>
      <c r="M28" s="199"/>
      <c r="N28" s="199"/>
      <c r="O28" s="199"/>
      <c r="P28" s="200"/>
      <c r="Q28" s="201"/>
      <c r="R28" s="201"/>
      <c r="S28" s="202"/>
      <c r="T28" s="165">
        <v>41197</v>
      </c>
      <c r="U28" s="162">
        <v>41199</v>
      </c>
      <c r="V28" s="165">
        <v>41204</v>
      </c>
      <c r="W28" s="165">
        <v>41206</v>
      </c>
      <c r="X28" s="165"/>
      <c r="Y28" s="165"/>
      <c r="Z28" s="170">
        <f t="shared" si="0"/>
        <v>49</v>
      </c>
      <c r="AA28" s="170">
        <f t="shared" si="1"/>
        <v>51</v>
      </c>
      <c r="AB28" s="170">
        <f t="shared" si="2"/>
        <v>56</v>
      </c>
      <c r="AC28" s="170">
        <f t="shared" si="3"/>
        <v>58</v>
      </c>
      <c r="AD28" s="173"/>
      <c r="AE28" s="173"/>
      <c r="AF28" s="161">
        <v>7</v>
      </c>
      <c r="AG28" s="167">
        <v>4</v>
      </c>
      <c r="AH28" s="167">
        <v>115.5</v>
      </c>
      <c r="AI28" s="167">
        <v>76.5</v>
      </c>
      <c r="AJ28" s="167">
        <v>6</v>
      </c>
      <c r="AK28" s="167">
        <v>115.3</v>
      </c>
      <c r="AL28" s="167">
        <v>78.5</v>
      </c>
      <c r="AM28" s="167">
        <v>17</v>
      </c>
      <c r="AN28" s="167">
        <v>92.2</v>
      </c>
      <c r="AO28" s="167">
        <v>34.4</v>
      </c>
      <c r="AP28" s="167">
        <v>5</v>
      </c>
      <c r="AQ28" s="182">
        <f t="shared" si="4"/>
        <v>107.66666666666667</v>
      </c>
      <c r="AR28" s="182">
        <f t="shared" si="5"/>
        <v>63.133333333333333</v>
      </c>
      <c r="AS28" s="182">
        <f t="shared" si="6"/>
        <v>9.3333333333333339</v>
      </c>
      <c r="AT28" s="203"/>
    </row>
    <row r="29" spans="1:46" s="163" customFormat="1">
      <c r="A29" s="166" t="s">
        <v>455</v>
      </c>
      <c r="B29" s="213" t="s">
        <v>675</v>
      </c>
      <c r="C29" s="166" t="s">
        <v>455</v>
      </c>
      <c r="D29" s="188">
        <v>1</v>
      </c>
      <c r="E29" s="188">
        <v>2</v>
      </c>
      <c r="F29" s="188">
        <v>10</v>
      </c>
      <c r="G29" s="178">
        <v>41148</v>
      </c>
      <c r="H29" s="179">
        <v>62</v>
      </c>
      <c r="I29" s="188" t="s">
        <v>487</v>
      </c>
      <c r="J29" s="198" t="s">
        <v>462</v>
      </c>
      <c r="K29" s="199" t="s">
        <v>460</v>
      </c>
      <c r="L29" s="166"/>
      <c r="M29" s="199"/>
      <c r="N29" s="199"/>
      <c r="O29" s="199"/>
      <c r="P29" s="200"/>
      <c r="Q29" s="201"/>
      <c r="R29" s="201"/>
      <c r="S29" s="202"/>
      <c r="T29" s="165">
        <v>41194</v>
      </c>
      <c r="U29" s="165">
        <v>41197</v>
      </c>
      <c r="V29" s="165">
        <v>41199</v>
      </c>
      <c r="W29" s="165">
        <v>41201</v>
      </c>
      <c r="X29" s="165"/>
      <c r="Y29" s="165"/>
      <c r="Z29" s="170">
        <f t="shared" si="0"/>
        <v>46</v>
      </c>
      <c r="AA29" s="170">
        <f t="shared" si="1"/>
        <v>49</v>
      </c>
      <c r="AB29" s="170">
        <f t="shared" si="2"/>
        <v>51</v>
      </c>
      <c r="AC29" s="170">
        <f t="shared" si="3"/>
        <v>53</v>
      </c>
      <c r="AD29" s="173"/>
      <c r="AE29" s="173"/>
      <c r="AF29" s="161">
        <v>11</v>
      </c>
      <c r="AG29" s="167">
        <v>4</v>
      </c>
      <c r="AH29" s="167">
        <v>81.400000000000006</v>
      </c>
      <c r="AI29" s="167">
        <v>40.799999999999997</v>
      </c>
      <c r="AJ29" s="167">
        <v>11</v>
      </c>
      <c r="AK29" s="167">
        <v>147.9</v>
      </c>
      <c r="AL29" s="167">
        <v>106.2</v>
      </c>
      <c r="AM29" s="167">
        <v>11</v>
      </c>
      <c r="AN29" s="167">
        <v>105.5</v>
      </c>
      <c r="AO29" s="167">
        <v>66</v>
      </c>
      <c r="AP29" s="167">
        <v>6</v>
      </c>
      <c r="AQ29" s="182">
        <f t="shared" si="4"/>
        <v>111.60000000000001</v>
      </c>
      <c r="AR29" s="182">
        <f t="shared" si="5"/>
        <v>71</v>
      </c>
      <c r="AS29" s="182">
        <f t="shared" si="6"/>
        <v>9.3333333333333339</v>
      </c>
      <c r="AT29" s="203"/>
    </row>
    <row r="30" spans="1:46" s="163" customFormat="1">
      <c r="A30" s="166" t="s">
        <v>455</v>
      </c>
      <c r="B30" s="213" t="s">
        <v>675</v>
      </c>
      <c r="C30" s="166" t="s">
        <v>455</v>
      </c>
      <c r="D30" s="188">
        <v>1</v>
      </c>
      <c r="E30" s="188">
        <v>2</v>
      </c>
      <c r="F30" s="188">
        <v>10</v>
      </c>
      <c r="G30" s="178">
        <v>41148</v>
      </c>
      <c r="H30" s="179">
        <v>64</v>
      </c>
      <c r="I30" s="188" t="s">
        <v>488</v>
      </c>
      <c r="J30" s="198" t="s">
        <v>462</v>
      </c>
      <c r="K30" s="199" t="s">
        <v>460</v>
      </c>
      <c r="L30" s="166"/>
      <c r="M30" s="199"/>
      <c r="N30" s="199"/>
      <c r="O30" s="199"/>
      <c r="P30" s="200"/>
      <c r="Q30" s="201"/>
      <c r="R30" s="201"/>
      <c r="S30" s="202"/>
      <c r="T30" s="165">
        <v>41194</v>
      </c>
      <c r="U30" s="165">
        <v>41197</v>
      </c>
      <c r="V30" s="165">
        <v>41199</v>
      </c>
      <c r="W30" s="165">
        <v>41204</v>
      </c>
      <c r="X30" s="165"/>
      <c r="Y30" s="165"/>
      <c r="Z30" s="170">
        <f t="shared" si="0"/>
        <v>46</v>
      </c>
      <c r="AA30" s="170">
        <f t="shared" si="1"/>
        <v>49</v>
      </c>
      <c r="AB30" s="170">
        <f t="shared" si="2"/>
        <v>51</v>
      </c>
      <c r="AC30" s="170">
        <f t="shared" si="3"/>
        <v>56</v>
      </c>
      <c r="AD30" s="173"/>
      <c r="AE30" s="173"/>
      <c r="AF30" s="161">
        <v>9</v>
      </c>
      <c r="AG30" s="167">
        <v>6</v>
      </c>
      <c r="AH30" s="167">
        <v>143.1</v>
      </c>
      <c r="AI30" s="167">
        <v>92.7</v>
      </c>
      <c r="AJ30" s="167">
        <v>8</v>
      </c>
      <c r="AK30" s="167">
        <v>132.6</v>
      </c>
      <c r="AL30" s="167">
        <v>92</v>
      </c>
      <c r="AM30" s="167">
        <v>9</v>
      </c>
      <c r="AN30" s="167">
        <v>92.9</v>
      </c>
      <c r="AO30" s="167">
        <v>59.8</v>
      </c>
      <c r="AP30" s="167">
        <v>7</v>
      </c>
      <c r="AQ30" s="182">
        <f t="shared" si="4"/>
        <v>122.86666666666667</v>
      </c>
      <c r="AR30" s="182">
        <f t="shared" si="5"/>
        <v>81.5</v>
      </c>
      <c r="AS30" s="182">
        <f t="shared" si="6"/>
        <v>8</v>
      </c>
      <c r="AT30" s="203"/>
    </row>
    <row r="31" spans="1:46" s="163" customFormat="1">
      <c r="A31" s="166" t="s">
        <v>455</v>
      </c>
      <c r="B31" s="213" t="s">
        <v>675</v>
      </c>
      <c r="C31" s="166" t="s">
        <v>455</v>
      </c>
      <c r="D31" s="188">
        <v>1</v>
      </c>
      <c r="E31" s="188">
        <v>1</v>
      </c>
      <c r="F31" s="188">
        <v>15</v>
      </c>
      <c r="G31" s="178">
        <v>41148</v>
      </c>
      <c r="H31" s="179">
        <v>124</v>
      </c>
      <c r="I31" s="188" t="s">
        <v>490</v>
      </c>
      <c r="J31" s="198" t="s">
        <v>462</v>
      </c>
      <c r="K31" s="199" t="s">
        <v>460</v>
      </c>
      <c r="L31" s="166"/>
      <c r="M31" s="199"/>
      <c r="N31" s="199"/>
      <c r="O31" s="199"/>
      <c r="P31" s="200"/>
      <c r="Q31" s="201"/>
      <c r="R31" s="201"/>
      <c r="S31" s="202"/>
      <c r="T31" s="165">
        <v>41174</v>
      </c>
      <c r="U31" s="165">
        <v>41174</v>
      </c>
      <c r="V31" s="165">
        <v>41174</v>
      </c>
      <c r="W31" s="165">
        <v>41174</v>
      </c>
      <c r="X31" s="165"/>
      <c r="Y31" s="165"/>
      <c r="Z31" s="170">
        <f t="shared" si="0"/>
        <v>26</v>
      </c>
      <c r="AA31" s="170">
        <f t="shared" si="1"/>
        <v>26</v>
      </c>
      <c r="AB31" s="170">
        <f t="shared" si="2"/>
        <v>26</v>
      </c>
      <c r="AC31" s="170">
        <f t="shared" si="3"/>
        <v>26</v>
      </c>
      <c r="AD31" s="173"/>
      <c r="AE31" s="173"/>
      <c r="AF31" s="161">
        <v>16</v>
      </c>
      <c r="AG31" s="167">
        <v>6</v>
      </c>
      <c r="AH31" s="167">
        <v>118.7</v>
      </c>
      <c r="AI31" s="167">
        <v>90.3</v>
      </c>
      <c r="AJ31" s="167">
        <v>15</v>
      </c>
      <c r="AK31" s="167">
        <v>145.1</v>
      </c>
      <c r="AL31" s="167">
        <v>111.6</v>
      </c>
      <c r="AM31" s="167">
        <v>28</v>
      </c>
      <c r="AN31" s="167">
        <v>91.7</v>
      </c>
      <c r="AO31" s="167">
        <v>35.700000000000003</v>
      </c>
      <c r="AP31" s="167">
        <v>6</v>
      </c>
      <c r="AQ31" s="182">
        <f t="shared" si="4"/>
        <v>118.5</v>
      </c>
      <c r="AR31" s="182">
        <f t="shared" si="5"/>
        <v>79.199999999999989</v>
      </c>
      <c r="AS31" s="182">
        <f t="shared" si="6"/>
        <v>16.333333333333332</v>
      </c>
      <c r="AT31" s="203"/>
    </row>
    <row r="32" spans="1:46" s="163" customFormat="1">
      <c r="A32" s="166" t="s">
        <v>455</v>
      </c>
      <c r="B32" s="213" t="s">
        <v>675</v>
      </c>
      <c r="C32" s="166" t="s">
        <v>455</v>
      </c>
      <c r="D32" s="188">
        <v>1</v>
      </c>
      <c r="E32" s="188">
        <v>1</v>
      </c>
      <c r="F32" s="188">
        <v>15</v>
      </c>
      <c r="G32" s="178">
        <v>41148</v>
      </c>
      <c r="H32" s="179">
        <v>126</v>
      </c>
      <c r="I32" s="188" t="s">
        <v>489</v>
      </c>
      <c r="J32" s="198" t="s">
        <v>462</v>
      </c>
      <c r="K32" s="199" t="s">
        <v>460</v>
      </c>
      <c r="L32" s="166"/>
      <c r="M32" s="199"/>
      <c r="N32" s="199"/>
      <c r="O32" s="199"/>
      <c r="P32" s="200"/>
      <c r="Q32" s="201"/>
      <c r="R32" s="201"/>
      <c r="S32" s="202"/>
      <c r="T32" s="165">
        <v>41197</v>
      </c>
      <c r="U32" s="165">
        <v>41199</v>
      </c>
      <c r="V32" s="165">
        <v>41204</v>
      </c>
      <c r="W32" s="165">
        <v>41206</v>
      </c>
      <c r="X32" s="165"/>
      <c r="Y32" s="165"/>
      <c r="Z32" s="170">
        <f t="shared" si="0"/>
        <v>49</v>
      </c>
      <c r="AA32" s="170">
        <f t="shared" si="1"/>
        <v>51</v>
      </c>
      <c r="AB32" s="170">
        <f t="shared" si="2"/>
        <v>56</v>
      </c>
      <c r="AC32" s="170">
        <f t="shared" si="3"/>
        <v>58</v>
      </c>
      <c r="AD32" s="173"/>
      <c r="AE32" s="173"/>
      <c r="AF32" s="161">
        <v>17</v>
      </c>
      <c r="AG32" s="167">
        <v>4</v>
      </c>
      <c r="AH32" s="167">
        <v>98</v>
      </c>
      <c r="AI32" s="167">
        <v>60.5</v>
      </c>
      <c r="AJ32" s="167">
        <v>13</v>
      </c>
      <c r="AK32" s="167">
        <v>136.4</v>
      </c>
      <c r="AL32" s="167">
        <v>95.6</v>
      </c>
      <c r="AM32" s="167">
        <v>12</v>
      </c>
      <c r="AN32" s="167">
        <v>142.80000000000001</v>
      </c>
      <c r="AO32" s="167">
        <v>95</v>
      </c>
      <c r="AP32" s="167">
        <v>10</v>
      </c>
      <c r="AQ32" s="182">
        <f t="shared" si="4"/>
        <v>125.73333333333335</v>
      </c>
      <c r="AR32" s="182">
        <f t="shared" si="5"/>
        <v>83.7</v>
      </c>
      <c r="AS32" s="182">
        <f t="shared" si="6"/>
        <v>11.666666666666666</v>
      </c>
      <c r="AT32" s="203"/>
    </row>
    <row r="33" spans="1:46" s="163" customFormat="1">
      <c r="A33" s="166" t="s">
        <v>455</v>
      </c>
      <c r="B33" s="213" t="s">
        <v>676</v>
      </c>
      <c r="C33" s="166" t="s">
        <v>455</v>
      </c>
      <c r="D33" s="188">
        <v>1</v>
      </c>
      <c r="E33" s="188">
        <v>2</v>
      </c>
      <c r="F33" s="188">
        <v>10</v>
      </c>
      <c r="G33" s="178">
        <v>41148</v>
      </c>
      <c r="H33" s="179">
        <v>61</v>
      </c>
      <c r="I33" s="188" t="s">
        <v>486</v>
      </c>
      <c r="J33" s="198" t="s">
        <v>462</v>
      </c>
      <c r="K33" s="199" t="s">
        <v>460</v>
      </c>
      <c r="L33" s="166"/>
      <c r="M33" s="199"/>
      <c r="N33" s="199"/>
      <c r="O33" s="199"/>
      <c r="P33" s="200"/>
      <c r="Q33" s="201"/>
      <c r="R33" s="201"/>
      <c r="S33" s="202"/>
      <c r="T33" s="165">
        <v>41199</v>
      </c>
      <c r="U33" s="165">
        <v>41199</v>
      </c>
      <c r="V33" s="165">
        <v>41204</v>
      </c>
      <c r="W33" s="165">
        <v>41208</v>
      </c>
      <c r="X33" s="165"/>
      <c r="Y33" s="165"/>
      <c r="Z33" s="170">
        <f t="shared" si="0"/>
        <v>51</v>
      </c>
      <c r="AA33" s="170">
        <f t="shared" si="1"/>
        <v>51</v>
      </c>
      <c r="AB33" s="170">
        <f t="shared" si="2"/>
        <v>56</v>
      </c>
      <c r="AC33" s="170">
        <f t="shared" si="3"/>
        <v>60</v>
      </c>
      <c r="AD33" s="173"/>
      <c r="AE33" s="173"/>
      <c r="AF33" s="161">
        <v>4</v>
      </c>
      <c r="AG33" s="167">
        <v>1</v>
      </c>
      <c r="AH33" s="167">
        <v>54.6</v>
      </c>
      <c r="AI33" s="167">
        <v>12</v>
      </c>
      <c r="AJ33" s="167">
        <v>7</v>
      </c>
      <c r="AK33" s="167">
        <v>111.6</v>
      </c>
      <c r="AL33" s="167">
        <v>62.8</v>
      </c>
      <c r="AM33" s="167">
        <v>6</v>
      </c>
      <c r="AN33" s="167">
        <v>88.3</v>
      </c>
      <c r="AO33" s="167">
        <v>55</v>
      </c>
      <c r="AP33" s="167">
        <v>7</v>
      </c>
      <c r="AQ33" s="182">
        <f t="shared" si="4"/>
        <v>84.833333333333329</v>
      </c>
      <c r="AR33" s="182">
        <f t="shared" si="5"/>
        <v>43.266666666666673</v>
      </c>
      <c r="AS33" s="182">
        <f t="shared" si="6"/>
        <v>6.666666666666667</v>
      </c>
      <c r="AT33" s="203"/>
    </row>
    <row r="34" spans="1:46" s="163" customFormat="1">
      <c r="A34" s="166" t="s">
        <v>455</v>
      </c>
      <c r="B34" s="213" t="s">
        <v>676</v>
      </c>
      <c r="C34" s="166" t="s">
        <v>455</v>
      </c>
      <c r="D34" s="188">
        <v>1</v>
      </c>
      <c r="E34" s="188">
        <v>2</v>
      </c>
      <c r="F34" s="188">
        <v>10</v>
      </c>
      <c r="G34" s="178">
        <v>41148</v>
      </c>
      <c r="H34" s="179">
        <v>63</v>
      </c>
      <c r="I34" s="188" t="s">
        <v>491</v>
      </c>
      <c r="J34" s="198" t="s">
        <v>462</v>
      </c>
      <c r="K34" s="199" t="s">
        <v>460</v>
      </c>
      <c r="L34" s="166"/>
      <c r="M34" s="199"/>
      <c r="N34" s="199"/>
      <c r="O34" s="199"/>
      <c r="P34" s="200"/>
      <c r="Q34" s="201"/>
      <c r="R34" s="201"/>
      <c r="S34" s="202"/>
      <c r="T34" s="165">
        <v>41208</v>
      </c>
      <c r="U34" s="165">
        <v>41211</v>
      </c>
      <c r="V34" s="165">
        <v>41213</v>
      </c>
      <c r="W34" s="165">
        <v>41218</v>
      </c>
      <c r="X34" s="165"/>
      <c r="Y34" s="165"/>
      <c r="Z34" s="170">
        <f t="shared" si="0"/>
        <v>60</v>
      </c>
      <c r="AA34" s="170">
        <f t="shared" si="1"/>
        <v>63</v>
      </c>
      <c r="AB34" s="170">
        <f t="shared" si="2"/>
        <v>65</v>
      </c>
      <c r="AC34" s="170">
        <f t="shared" si="3"/>
        <v>70</v>
      </c>
      <c r="AD34" s="173"/>
      <c r="AE34" s="173"/>
      <c r="AF34" s="161">
        <v>3</v>
      </c>
      <c r="AG34" s="167">
        <v>3</v>
      </c>
      <c r="AH34" s="167">
        <v>129.1</v>
      </c>
      <c r="AI34" s="167">
        <v>86.5</v>
      </c>
      <c r="AJ34" s="167">
        <v>8</v>
      </c>
      <c r="AK34" s="167">
        <v>75.5</v>
      </c>
      <c r="AL34" s="167">
        <v>47</v>
      </c>
      <c r="AM34" s="167">
        <v>9</v>
      </c>
      <c r="AN34" s="167">
        <v>93.7</v>
      </c>
      <c r="AO34" s="167">
        <v>62.1</v>
      </c>
      <c r="AP34" s="167">
        <v>10</v>
      </c>
      <c r="AQ34" s="182">
        <f t="shared" si="4"/>
        <v>99.433333333333337</v>
      </c>
      <c r="AR34" s="182">
        <f t="shared" si="5"/>
        <v>65.2</v>
      </c>
      <c r="AS34" s="182">
        <f t="shared" si="6"/>
        <v>9</v>
      </c>
      <c r="AT34" s="203"/>
    </row>
    <row r="35" spans="1:46" s="163" customFormat="1">
      <c r="A35" s="166" t="s">
        <v>455</v>
      </c>
      <c r="B35" s="213" t="s">
        <v>676</v>
      </c>
      <c r="C35" s="166" t="s">
        <v>455</v>
      </c>
      <c r="D35" s="188">
        <v>1</v>
      </c>
      <c r="E35" s="188">
        <v>1</v>
      </c>
      <c r="F35" s="188">
        <v>15</v>
      </c>
      <c r="G35" s="178">
        <v>41148</v>
      </c>
      <c r="H35" s="179">
        <v>123</v>
      </c>
      <c r="I35" s="188" t="s">
        <v>493</v>
      </c>
      <c r="J35" s="198" t="s">
        <v>462</v>
      </c>
      <c r="K35" s="199" t="s">
        <v>460</v>
      </c>
      <c r="L35" s="166"/>
      <c r="M35" s="199"/>
      <c r="N35" s="199"/>
      <c r="O35" s="199"/>
      <c r="P35" s="200"/>
      <c r="Q35" s="201"/>
      <c r="R35" s="201"/>
      <c r="S35" s="202"/>
      <c r="T35" s="165">
        <v>41197</v>
      </c>
      <c r="U35" s="162">
        <v>41199</v>
      </c>
      <c r="V35" s="165">
        <v>41204</v>
      </c>
      <c r="W35" s="165">
        <v>41206</v>
      </c>
      <c r="X35" s="165"/>
      <c r="Y35" s="165"/>
      <c r="Z35" s="170">
        <f t="shared" si="0"/>
        <v>49</v>
      </c>
      <c r="AA35" s="170">
        <f t="shared" si="1"/>
        <v>51</v>
      </c>
      <c r="AB35" s="170">
        <f t="shared" si="2"/>
        <v>56</v>
      </c>
      <c r="AC35" s="170">
        <f t="shared" si="3"/>
        <v>58</v>
      </c>
      <c r="AD35" s="173"/>
      <c r="AE35" s="173"/>
      <c r="AF35" s="161">
        <v>11</v>
      </c>
      <c r="AG35" s="167">
        <v>3</v>
      </c>
      <c r="AH35" s="167">
        <v>129.69999999999999</v>
      </c>
      <c r="AI35" s="167">
        <v>82.8</v>
      </c>
      <c r="AJ35" s="167">
        <v>10</v>
      </c>
      <c r="AK35" s="167">
        <v>172.2</v>
      </c>
      <c r="AL35" s="167">
        <v>148.69999999999999</v>
      </c>
      <c r="AM35" s="167">
        <v>9</v>
      </c>
      <c r="AN35" s="167">
        <v>98.3</v>
      </c>
      <c r="AO35" s="167">
        <v>69.7</v>
      </c>
      <c r="AP35" s="167">
        <v>14</v>
      </c>
      <c r="AQ35" s="182">
        <f t="shared" si="4"/>
        <v>133.4</v>
      </c>
      <c r="AR35" s="182">
        <f t="shared" si="5"/>
        <v>100.39999999999999</v>
      </c>
      <c r="AS35" s="182">
        <f t="shared" si="6"/>
        <v>11</v>
      </c>
      <c r="AT35" s="203"/>
    </row>
    <row r="36" spans="1:46">
      <c r="A36" s="166" t="s">
        <v>455</v>
      </c>
      <c r="B36" s="213" t="s">
        <v>676</v>
      </c>
      <c r="C36" s="166" t="s">
        <v>455</v>
      </c>
      <c r="D36" s="188">
        <v>1</v>
      </c>
      <c r="E36" s="188">
        <v>1</v>
      </c>
      <c r="F36" s="188">
        <v>15</v>
      </c>
      <c r="G36" s="178">
        <v>41148</v>
      </c>
      <c r="H36" s="179">
        <v>125</v>
      </c>
      <c r="I36" s="188" t="s">
        <v>492</v>
      </c>
      <c r="J36" s="198" t="s">
        <v>462</v>
      </c>
      <c r="K36" s="199" t="s">
        <v>460</v>
      </c>
      <c r="L36" s="166"/>
      <c r="M36" s="199"/>
      <c r="N36" s="199"/>
      <c r="O36" s="199"/>
      <c r="P36" s="200"/>
      <c r="Q36" s="201"/>
      <c r="R36" s="201"/>
      <c r="S36" s="202"/>
      <c r="T36" s="165">
        <v>41204</v>
      </c>
      <c r="U36" s="165">
        <v>41208</v>
      </c>
      <c r="V36" s="165">
        <v>41211</v>
      </c>
      <c r="W36" s="165">
        <v>41213</v>
      </c>
      <c r="X36" s="165"/>
      <c r="Y36" s="165"/>
      <c r="Z36" s="170">
        <f t="shared" si="0"/>
        <v>56</v>
      </c>
      <c r="AA36" s="170">
        <f t="shared" si="1"/>
        <v>60</v>
      </c>
      <c r="AB36" s="170">
        <f t="shared" si="2"/>
        <v>63</v>
      </c>
      <c r="AC36" s="170">
        <f t="shared" si="3"/>
        <v>65</v>
      </c>
      <c r="AD36" s="173"/>
      <c r="AE36" s="173"/>
      <c r="AF36" s="161">
        <v>6</v>
      </c>
      <c r="AG36" s="167">
        <v>4</v>
      </c>
      <c r="AH36" s="167">
        <v>129.9</v>
      </c>
      <c r="AI36" s="167">
        <v>84.4</v>
      </c>
      <c r="AJ36" s="167">
        <v>10</v>
      </c>
      <c r="AK36" s="167">
        <v>71.099999999999994</v>
      </c>
      <c r="AL36" s="167">
        <v>35.6</v>
      </c>
      <c r="AM36" s="167">
        <v>8</v>
      </c>
      <c r="AN36" s="167">
        <v>68.2</v>
      </c>
      <c r="AO36" s="167">
        <v>26.8</v>
      </c>
      <c r="AP36" s="167">
        <v>7</v>
      </c>
      <c r="AQ36" s="182">
        <f t="shared" si="4"/>
        <v>89.733333333333334</v>
      </c>
      <c r="AR36" s="182">
        <f t="shared" si="5"/>
        <v>48.933333333333337</v>
      </c>
      <c r="AS36" s="182">
        <f t="shared" si="6"/>
        <v>8.3333333333333339</v>
      </c>
      <c r="AT36" s="203"/>
    </row>
    <row r="37" spans="1:46">
      <c r="A37" s="158" t="s">
        <v>332</v>
      </c>
      <c r="B37" s="181" t="s">
        <v>677</v>
      </c>
      <c r="C37" s="158" t="s">
        <v>332</v>
      </c>
      <c r="D37" s="188">
        <v>1</v>
      </c>
      <c r="E37" s="188">
        <v>2</v>
      </c>
      <c r="F37" s="188">
        <v>10</v>
      </c>
      <c r="G37" s="178">
        <v>41148</v>
      </c>
      <c r="H37" s="179">
        <v>1</v>
      </c>
      <c r="I37" s="188">
        <v>1</v>
      </c>
      <c r="J37" s="189" t="s">
        <v>181</v>
      </c>
      <c r="K37" s="188" t="s">
        <v>333</v>
      </c>
      <c r="L37" s="188" t="s">
        <v>183</v>
      </c>
      <c r="M37" s="190" t="s">
        <v>221</v>
      </c>
      <c r="N37" s="190" t="s">
        <v>334</v>
      </c>
      <c r="O37" s="190" t="s">
        <v>333</v>
      </c>
      <c r="P37" s="191">
        <v>11</v>
      </c>
      <c r="Q37" s="192">
        <v>43.393099999999997</v>
      </c>
      <c r="R37" s="192">
        <v>141.43225000000001</v>
      </c>
      <c r="S37" s="163">
        <v>32.308800000000005</v>
      </c>
      <c r="AF37" s="161">
        <v>90</v>
      </c>
      <c r="AG37" s="161">
        <v>0</v>
      </c>
      <c r="AH37" s="161">
        <v>66</v>
      </c>
      <c r="AI37" s="161">
        <v>11.4</v>
      </c>
      <c r="AJ37" s="161">
        <v>5</v>
      </c>
      <c r="AK37" s="161">
        <v>70.5</v>
      </c>
      <c r="AL37" s="161">
        <v>15.4</v>
      </c>
      <c r="AM37" s="161">
        <v>7</v>
      </c>
      <c r="AN37" s="161">
        <v>69</v>
      </c>
      <c r="AO37" s="161">
        <v>13.4</v>
      </c>
      <c r="AP37" s="161">
        <v>8</v>
      </c>
      <c r="AQ37" s="182">
        <f t="shared" si="4"/>
        <v>68.5</v>
      </c>
      <c r="AR37" s="182">
        <f t="shared" si="5"/>
        <v>13.4</v>
      </c>
      <c r="AS37" s="182">
        <f t="shared" si="6"/>
        <v>6.666666666666667</v>
      </c>
    </row>
    <row r="38" spans="1:46">
      <c r="A38" s="158" t="s">
        <v>332</v>
      </c>
      <c r="B38" s="181" t="s">
        <v>677</v>
      </c>
      <c r="C38" s="158" t="s">
        <v>332</v>
      </c>
      <c r="D38" s="188">
        <v>1</v>
      </c>
      <c r="E38" s="188">
        <v>2</v>
      </c>
      <c r="F38" s="188">
        <v>10</v>
      </c>
      <c r="G38" s="178">
        <v>41148</v>
      </c>
      <c r="H38" s="179">
        <v>2</v>
      </c>
      <c r="I38" s="188">
        <v>2</v>
      </c>
      <c r="J38" s="189" t="s">
        <v>181</v>
      </c>
      <c r="K38" s="188" t="s">
        <v>333</v>
      </c>
      <c r="L38" s="188" t="s">
        <v>183</v>
      </c>
      <c r="M38" s="190" t="s">
        <v>221</v>
      </c>
      <c r="N38" s="190" t="s">
        <v>334</v>
      </c>
      <c r="O38" s="190" t="s">
        <v>333</v>
      </c>
      <c r="P38" s="191">
        <v>11</v>
      </c>
      <c r="Q38" s="192">
        <v>43.393099999999997</v>
      </c>
      <c r="R38" s="192">
        <v>141.43225000000001</v>
      </c>
      <c r="S38" s="163">
        <v>32.308800000000005</v>
      </c>
      <c r="AF38" s="161">
        <v>88</v>
      </c>
      <c r="AG38" s="161">
        <v>0</v>
      </c>
      <c r="AH38" s="161">
        <v>73</v>
      </c>
      <c r="AI38" s="161">
        <v>17.3</v>
      </c>
      <c r="AJ38" s="161">
        <v>7</v>
      </c>
      <c r="AK38" s="161">
        <v>71.2</v>
      </c>
      <c r="AL38" s="161">
        <v>17.600000000000001</v>
      </c>
      <c r="AM38" s="161">
        <v>8</v>
      </c>
      <c r="AN38" s="161">
        <v>73.2</v>
      </c>
      <c r="AO38" s="161">
        <v>17.5</v>
      </c>
      <c r="AP38" s="161">
        <v>8</v>
      </c>
      <c r="AQ38" s="182">
        <f t="shared" si="4"/>
        <v>72.466666666666654</v>
      </c>
      <c r="AR38" s="182">
        <f t="shared" si="5"/>
        <v>17.466666666666669</v>
      </c>
      <c r="AS38" s="182">
        <f t="shared" si="6"/>
        <v>7.666666666666667</v>
      </c>
    </row>
    <row r="39" spans="1:46" s="163" customFormat="1">
      <c r="A39" s="158" t="s">
        <v>332</v>
      </c>
      <c r="B39" s="181" t="s">
        <v>677</v>
      </c>
      <c r="C39" s="158" t="s">
        <v>332</v>
      </c>
      <c r="D39" s="188">
        <v>1</v>
      </c>
      <c r="E39" s="188">
        <v>2</v>
      </c>
      <c r="F39" s="188">
        <v>10</v>
      </c>
      <c r="G39" s="178">
        <v>41148</v>
      </c>
      <c r="H39" s="179">
        <v>3</v>
      </c>
      <c r="I39" s="188">
        <v>3</v>
      </c>
      <c r="J39" s="189" t="s">
        <v>181</v>
      </c>
      <c r="K39" s="188" t="s">
        <v>333</v>
      </c>
      <c r="L39" s="188" t="s">
        <v>183</v>
      </c>
      <c r="M39" s="190" t="s">
        <v>221</v>
      </c>
      <c r="N39" s="190" t="s">
        <v>334</v>
      </c>
      <c r="O39" s="190" t="s">
        <v>333</v>
      </c>
      <c r="P39" s="191">
        <v>11</v>
      </c>
      <c r="Q39" s="192">
        <v>43.393099999999997</v>
      </c>
      <c r="R39" s="192">
        <v>141.43225000000001</v>
      </c>
      <c r="S39" s="163">
        <v>32.308800000000005</v>
      </c>
      <c r="T39" s="157"/>
      <c r="U39" s="157"/>
      <c r="V39" s="157"/>
      <c r="W39" s="157"/>
      <c r="X39" s="157"/>
      <c r="Y39" s="157"/>
      <c r="Z39" s="170"/>
      <c r="AA39" s="170"/>
      <c r="AB39" s="170"/>
      <c r="AC39" s="170"/>
      <c r="AD39" s="170"/>
      <c r="AE39" s="170"/>
      <c r="AF39" s="161">
        <v>55</v>
      </c>
      <c r="AG39" s="161">
        <v>0</v>
      </c>
      <c r="AH39" s="161">
        <v>43.4</v>
      </c>
      <c r="AI39" s="161">
        <v>13.6</v>
      </c>
      <c r="AJ39" s="161">
        <v>13</v>
      </c>
      <c r="AK39" s="161">
        <v>64.5</v>
      </c>
      <c r="AL39" s="161">
        <v>14.3</v>
      </c>
      <c r="AM39" s="161">
        <v>6</v>
      </c>
      <c r="AN39" s="161">
        <v>57.5</v>
      </c>
      <c r="AO39" s="161">
        <v>11.5</v>
      </c>
      <c r="AP39" s="161">
        <v>6</v>
      </c>
      <c r="AQ39" s="182">
        <f t="shared" si="4"/>
        <v>55.133333333333333</v>
      </c>
      <c r="AR39" s="182">
        <f t="shared" si="5"/>
        <v>13.133333333333333</v>
      </c>
      <c r="AS39" s="182">
        <f t="shared" si="6"/>
        <v>8.3333333333333339</v>
      </c>
      <c r="AT39" s="193"/>
    </row>
    <row r="40" spans="1:46" s="163" customFormat="1">
      <c r="A40" s="158" t="s">
        <v>332</v>
      </c>
      <c r="B40" s="181" t="s">
        <v>677</v>
      </c>
      <c r="C40" s="158" t="s">
        <v>332</v>
      </c>
      <c r="D40" s="188">
        <v>3</v>
      </c>
      <c r="E40" s="188">
        <v>1</v>
      </c>
      <c r="F40" s="188">
        <v>12.5</v>
      </c>
      <c r="G40" s="178">
        <v>42170</v>
      </c>
      <c r="H40" s="179">
        <v>288</v>
      </c>
      <c r="I40" s="188">
        <v>101</v>
      </c>
      <c r="J40" s="189" t="s">
        <v>181</v>
      </c>
      <c r="K40" s="188" t="s">
        <v>333</v>
      </c>
      <c r="L40" s="188" t="s">
        <v>183</v>
      </c>
      <c r="M40" s="190" t="s">
        <v>221</v>
      </c>
      <c r="N40" s="190" t="s">
        <v>607</v>
      </c>
      <c r="O40" s="190" t="s">
        <v>333</v>
      </c>
      <c r="P40" s="191">
        <v>11</v>
      </c>
      <c r="Q40" s="192">
        <v>43.393099999999997</v>
      </c>
      <c r="R40" s="192">
        <v>141.43225000000001</v>
      </c>
      <c r="S40" s="163">
        <v>32.308800000000005</v>
      </c>
      <c r="T40" s="157"/>
      <c r="U40" s="157"/>
      <c r="V40" s="157"/>
      <c r="W40" s="157"/>
      <c r="X40" s="157"/>
      <c r="Y40" s="157"/>
      <c r="Z40" s="170"/>
      <c r="AA40" s="170"/>
      <c r="AB40" s="170"/>
      <c r="AC40" s="170"/>
      <c r="AD40" s="170"/>
      <c r="AE40" s="170"/>
      <c r="AF40" s="161">
        <v>76</v>
      </c>
      <c r="AG40" s="169">
        <v>0</v>
      </c>
      <c r="AH40" s="182">
        <v>98.2</v>
      </c>
      <c r="AI40" s="182">
        <v>20</v>
      </c>
      <c r="AJ40" s="169">
        <v>10</v>
      </c>
      <c r="AK40" s="182">
        <v>87.8</v>
      </c>
      <c r="AL40" s="182">
        <v>17.5</v>
      </c>
      <c r="AM40" s="169">
        <v>10</v>
      </c>
      <c r="AN40" s="182">
        <v>73</v>
      </c>
      <c r="AO40" s="182">
        <v>18.2</v>
      </c>
      <c r="AP40" s="169">
        <v>13</v>
      </c>
      <c r="AQ40" s="182">
        <f t="shared" si="4"/>
        <v>86.333333333333329</v>
      </c>
      <c r="AR40" s="182">
        <f t="shared" si="5"/>
        <v>18.566666666666666</v>
      </c>
      <c r="AS40" s="182">
        <f t="shared" si="6"/>
        <v>11</v>
      </c>
      <c r="AT40" s="158"/>
    </row>
    <row r="41" spans="1:46" s="163" customFormat="1">
      <c r="A41" s="158" t="s">
        <v>332</v>
      </c>
      <c r="B41" s="181" t="s">
        <v>677</v>
      </c>
      <c r="C41" s="158" t="s">
        <v>332</v>
      </c>
      <c r="D41" s="188">
        <v>3</v>
      </c>
      <c r="E41" s="188">
        <v>1</v>
      </c>
      <c r="F41" s="188">
        <v>12.5</v>
      </c>
      <c r="G41" s="178">
        <v>42170</v>
      </c>
      <c r="H41" s="179">
        <v>289</v>
      </c>
      <c r="I41" s="188">
        <v>102</v>
      </c>
      <c r="J41" s="189" t="s">
        <v>181</v>
      </c>
      <c r="K41" s="188" t="s">
        <v>333</v>
      </c>
      <c r="L41" s="188" t="s">
        <v>183</v>
      </c>
      <c r="M41" s="190" t="s">
        <v>221</v>
      </c>
      <c r="N41" s="190" t="s">
        <v>607</v>
      </c>
      <c r="O41" s="190" t="s">
        <v>333</v>
      </c>
      <c r="P41" s="191">
        <v>11</v>
      </c>
      <c r="Q41" s="192">
        <v>43.393099999999997</v>
      </c>
      <c r="R41" s="192">
        <v>141.43225000000001</v>
      </c>
      <c r="S41" s="163">
        <v>32.308800000000005</v>
      </c>
      <c r="T41" s="157"/>
      <c r="U41" s="157"/>
      <c r="V41" s="157"/>
      <c r="W41" s="157"/>
      <c r="X41" s="157"/>
      <c r="Y41" s="157"/>
      <c r="Z41" s="170"/>
      <c r="AA41" s="170"/>
      <c r="AB41" s="170"/>
      <c r="AC41" s="170"/>
      <c r="AD41" s="170"/>
      <c r="AE41" s="170"/>
      <c r="AF41" s="161">
        <v>82</v>
      </c>
      <c r="AG41" s="169">
        <v>0</v>
      </c>
      <c r="AH41" s="182">
        <v>81.3</v>
      </c>
      <c r="AI41" s="182">
        <v>17.5</v>
      </c>
      <c r="AJ41" s="169">
        <v>8</v>
      </c>
      <c r="AK41" s="182">
        <v>71.5</v>
      </c>
      <c r="AL41" s="182">
        <v>18.3</v>
      </c>
      <c r="AM41" s="169">
        <v>9</v>
      </c>
      <c r="AN41" s="182">
        <v>71.5</v>
      </c>
      <c r="AO41" s="182">
        <v>15</v>
      </c>
      <c r="AP41" s="169">
        <v>10</v>
      </c>
      <c r="AQ41" s="182">
        <f t="shared" si="4"/>
        <v>74.766666666666666</v>
      </c>
      <c r="AR41" s="182">
        <f t="shared" si="5"/>
        <v>16.933333333333334</v>
      </c>
      <c r="AS41" s="182">
        <f t="shared" si="6"/>
        <v>9</v>
      </c>
      <c r="AT41" s="158"/>
    </row>
    <row r="42" spans="1:46" s="163" customFormat="1">
      <c r="A42" s="158" t="s">
        <v>332</v>
      </c>
      <c r="B42" s="181" t="s">
        <v>677</v>
      </c>
      <c r="C42" s="158" t="s">
        <v>332</v>
      </c>
      <c r="D42" s="188">
        <v>3</v>
      </c>
      <c r="E42" s="188">
        <v>1</v>
      </c>
      <c r="F42" s="188">
        <v>12.5</v>
      </c>
      <c r="G42" s="178">
        <v>42170</v>
      </c>
      <c r="H42" s="179">
        <v>290</v>
      </c>
      <c r="I42" s="188">
        <v>103</v>
      </c>
      <c r="J42" s="189" t="s">
        <v>181</v>
      </c>
      <c r="K42" s="188" t="s">
        <v>333</v>
      </c>
      <c r="L42" s="188" t="s">
        <v>183</v>
      </c>
      <c r="M42" s="190" t="s">
        <v>221</v>
      </c>
      <c r="N42" s="190" t="s">
        <v>607</v>
      </c>
      <c r="O42" s="190" t="s">
        <v>333</v>
      </c>
      <c r="P42" s="191">
        <v>11</v>
      </c>
      <c r="Q42" s="192">
        <v>43.393099999999997</v>
      </c>
      <c r="R42" s="192">
        <v>141.43225000000001</v>
      </c>
      <c r="S42" s="163">
        <v>32.308800000000005</v>
      </c>
      <c r="T42" s="157"/>
      <c r="U42" s="157"/>
      <c r="V42" s="157"/>
      <c r="W42" s="157"/>
      <c r="X42" s="157"/>
      <c r="Y42" s="157"/>
      <c r="Z42" s="170"/>
      <c r="AA42" s="170"/>
      <c r="AB42" s="170"/>
      <c r="AC42" s="170"/>
      <c r="AD42" s="170"/>
      <c r="AE42" s="170"/>
      <c r="AF42" s="161">
        <v>85</v>
      </c>
      <c r="AG42" s="169">
        <v>0</v>
      </c>
      <c r="AH42" s="182">
        <v>82.5</v>
      </c>
      <c r="AI42" s="182">
        <v>14</v>
      </c>
      <c r="AJ42" s="169">
        <v>7</v>
      </c>
      <c r="AK42" s="182">
        <v>84</v>
      </c>
      <c r="AL42" s="182">
        <v>13.2</v>
      </c>
      <c r="AM42" s="169">
        <v>8</v>
      </c>
      <c r="AN42" s="182">
        <v>83</v>
      </c>
      <c r="AO42" s="182">
        <v>21.7</v>
      </c>
      <c r="AP42" s="169">
        <v>10</v>
      </c>
      <c r="AQ42" s="182">
        <f t="shared" si="4"/>
        <v>83.166666666666671</v>
      </c>
      <c r="AR42" s="182">
        <f t="shared" si="5"/>
        <v>16.3</v>
      </c>
      <c r="AS42" s="182">
        <f t="shared" si="6"/>
        <v>8.3333333333333339</v>
      </c>
      <c r="AT42" s="158"/>
    </row>
    <row r="43" spans="1:46" s="163" customFormat="1">
      <c r="A43" s="158" t="s">
        <v>332</v>
      </c>
      <c r="B43" s="181" t="s">
        <v>677</v>
      </c>
      <c r="C43" s="158" t="s">
        <v>332</v>
      </c>
      <c r="D43" s="188">
        <v>1</v>
      </c>
      <c r="E43" s="188">
        <v>1</v>
      </c>
      <c r="F43" s="188">
        <v>15</v>
      </c>
      <c r="G43" s="178">
        <v>41148</v>
      </c>
      <c r="H43" s="179">
        <v>65</v>
      </c>
      <c r="I43" s="188">
        <v>4</v>
      </c>
      <c r="J43" s="189" t="s">
        <v>181</v>
      </c>
      <c r="K43" s="188" t="s">
        <v>333</v>
      </c>
      <c r="L43" s="188" t="s">
        <v>183</v>
      </c>
      <c r="M43" s="190" t="s">
        <v>221</v>
      </c>
      <c r="N43" s="190" t="s">
        <v>334</v>
      </c>
      <c r="O43" s="190" t="s">
        <v>333</v>
      </c>
      <c r="P43" s="191">
        <v>11</v>
      </c>
      <c r="Q43" s="192">
        <v>43.393099999999997</v>
      </c>
      <c r="R43" s="192">
        <v>141.43225000000001</v>
      </c>
      <c r="S43" s="163">
        <v>32.308800000000005</v>
      </c>
      <c r="T43" s="157">
        <v>41213</v>
      </c>
      <c r="U43" s="157">
        <v>41222</v>
      </c>
      <c r="V43" s="157">
        <v>41236</v>
      </c>
      <c r="W43" s="157">
        <v>41239</v>
      </c>
      <c r="X43" s="157">
        <v>41241</v>
      </c>
      <c r="Y43" s="157">
        <v>41246</v>
      </c>
      <c r="Z43" s="170">
        <f t="shared" ref="Z43:AE45" si="11">T43-$G43</f>
        <v>65</v>
      </c>
      <c r="AA43" s="170">
        <f t="shared" si="11"/>
        <v>74</v>
      </c>
      <c r="AB43" s="170">
        <f t="shared" si="11"/>
        <v>88</v>
      </c>
      <c r="AC43" s="170">
        <f t="shared" si="11"/>
        <v>91</v>
      </c>
      <c r="AD43" s="170">
        <f t="shared" si="11"/>
        <v>93</v>
      </c>
      <c r="AE43" s="170">
        <f t="shared" si="11"/>
        <v>98</v>
      </c>
      <c r="AF43" s="161">
        <v>38</v>
      </c>
      <c r="AG43" s="161">
        <v>6</v>
      </c>
      <c r="AH43" s="161">
        <v>262.39999999999998</v>
      </c>
      <c r="AI43" s="161">
        <v>214.5</v>
      </c>
      <c r="AJ43" s="161">
        <v>21</v>
      </c>
      <c r="AK43" s="161">
        <v>259.8</v>
      </c>
      <c r="AL43" s="161">
        <v>214.8</v>
      </c>
      <c r="AM43" s="161">
        <v>18</v>
      </c>
      <c r="AN43" s="161">
        <v>233.4</v>
      </c>
      <c r="AO43" s="161">
        <v>151.30000000000001</v>
      </c>
      <c r="AP43" s="161">
        <v>20</v>
      </c>
      <c r="AQ43" s="182">
        <f t="shared" si="4"/>
        <v>251.86666666666667</v>
      </c>
      <c r="AR43" s="182">
        <f t="shared" si="5"/>
        <v>193.53333333333333</v>
      </c>
      <c r="AS43" s="182">
        <f t="shared" si="6"/>
        <v>19.666666666666668</v>
      </c>
      <c r="AT43" s="193"/>
    </row>
    <row r="44" spans="1:46" s="163" customFormat="1">
      <c r="A44" s="158" t="s">
        <v>332</v>
      </c>
      <c r="B44" s="181" t="s">
        <v>677</v>
      </c>
      <c r="C44" s="158" t="s">
        <v>332</v>
      </c>
      <c r="D44" s="188">
        <v>1</v>
      </c>
      <c r="E44" s="188">
        <v>1</v>
      </c>
      <c r="F44" s="188">
        <v>15</v>
      </c>
      <c r="G44" s="178">
        <v>41148</v>
      </c>
      <c r="H44" s="179">
        <v>66</v>
      </c>
      <c r="I44" s="188">
        <v>5</v>
      </c>
      <c r="J44" s="189" t="s">
        <v>181</v>
      </c>
      <c r="K44" s="188" t="s">
        <v>333</v>
      </c>
      <c r="L44" s="188" t="s">
        <v>183</v>
      </c>
      <c r="M44" s="190" t="s">
        <v>221</v>
      </c>
      <c r="N44" s="190" t="s">
        <v>334</v>
      </c>
      <c r="O44" s="190" t="s">
        <v>333</v>
      </c>
      <c r="P44" s="191">
        <v>11</v>
      </c>
      <c r="Q44" s="192">
        <v>43.393099999999997</v>
      </c>
      <c r="R44" s="192">
        <v>141.43225000000001</v>
      </c>
      <c r="S44" s="163">
        <v>32.308800000000005</v>
      </c>
      <c r="T44" s="157">
        <v>41211</v>
      </c>
      <c r="U44" s="157">
        <v>41220</v>
      </c>
      <c r="V44" s="157">
        <v>41232</v>
      </c>
      <c r="W44" s="157">
        <v>41239</v>
      </c>
      <c r="X44" s="157">
        <v>41278</v>
      </c>
      <c r="Y44" s="157">
        <v>41283</v>
      </c>
      <c r="Z44" s="170">
        <f t="shared" si="11"/>
        <v>63</v>
      </c>
      <c r="AA44" s="170">
        <f t="shared" si="11"/>
        <v>72</v>
      </c>
      <c r="AB44" s="170">
        <f t="shared" si="11"/>
        <v>84</v>
      </c>
      <c r="AC44" s="170">
        <f t="shared" si="11"/>
        <v>91</v>
      </c>
      <c r="AD44" s="170">
        <f t="shared" si="11"/>
        <v>130</v>
      </c>
      <c r="AE44" s="170">
        <f t="shared" si="11"/>
        <v>135</v>
      </c>
      <c r="AF44" s="161">
        <v>31</v>
      </c>
      <c r="AG44" s="161">
        <v>11</v>
      </c>
      <c r="AH44" s="161">
        <v>232.6</v>
      </c>
      <c r="AI44" s="161">
        <v>190.7</v>
      </c>
      <c r="AJ44" s="161">
        <v>20</v>
      </c>
      <c r="AK44" s="161">
        <v>208.5</v>
      </c>
      <c r="AL44" s="161">
        <v>169.9</v>
      </c>
      <c r="AM44" s="161">
        <v>11</v>
      </c>
      <c r="AN44" s="161">
        <v>254</v>
      </c>
      <c r="AO44" s="161">
        <v>200.9</v>
      </c>
      <c r="AP44" s="161">
        <v>15</v>
      </c>
      <c r="AQ44" s="182">
        <f t="shared" si="4"/>
        <v>231.70000000000002</v>
      </c>
      <c r="AR44" s="182">
        <f t="shared" si="5"/>
        <v>187.16666666666666</v>
      </c>
      <c r="AS44" s="182">
        <f t="shared" si="6"/>
        <v>15.333333333333334</v>
      </c>
      <c r="AT44" s="193"/>
    </row>
    <row r="45" spans="1:46" s="163" customFormat="1">
      <c r="A45" s="158" t="s">
        <v>332</v>
      </c>
      <c r="B45" s="181" t="s">
        <v>677</v>
      </c>
      <c r="C45" s="158" t="s">
        <v>332</v>
      </c>
      <c r="D45" s="188">
        <v>1</v>
      </c>
      <c r="E45" s="188">
        <v>1</v>
      </c>
      <c r="F45" s="188">
        <v>15</v>
      </c>
      <c r="G45" s="178">
        <v>41148</v>
      </c>
      <c r="H45" s="179">
        <v>67</v>
      </c>
      <c r="I45" s="188">
        <v>6</v>
      </c>
      <c r="J45" s="189" t="s">
        <v>181</v>
      </c>
      <c r="K45" s="188" t="s">
        <v>333</v>
      </c>
      <c r="L45" s="188" t="s">
        <v>183</v>
      </c>
      <c r="M45" s="190" t="s">
        <v>221</v>
      </c>
      <c r="N45" s="190" t="s">
        <v>334</v>
      </c>
      <c r="O45" s="190" t="s">
        <v>333</v>
      </c>
      <c r="P45" s="191">
        <v>11</v>
      </c>
      <c r="Q45" s="192">
        <v>43.393099999999997</v>
      </c>
      <c r="R45" s="192">
        <v>141.43225000000001</v>
      </c>
      <c r="S45" s="163">
        <v>32.308800000000005</v>
      </c>
      <c r="T45" s="157">
        <v>41194</v>
      </c>
      <c r="U45" s="157">
        <v>41201</v>
      </c>
      <c r="V45" s="157">
        <v>41211</v>
      </c>
      <c r="W45" s="157">
        <v>41215</v>
      </c>
      <c r="X45" s="157">
        <v>41246</v>
      </c>
      <c r="Y45" s="157">
        <v>41255</v>
      </c>
      <c r="Z45" s="170">
        <f t="shared" si="11"/>
        <v>46</v>
      </c>
      <c r="AA45" s="170">
        <f t="shared" si="11"/>
        <v>53</v>
      </c>
      <c r="AB45" s="170">
        <f t="shared" si="11"/>
        <v>63</v>
      </c>
      <c r="AC45" s="170">
        <f t="shared" si="11"/>
        <v>67</v>
      </c>
      <c r="AD45" s="170">
        <f t="shared" si="11"/>
        <v>98</v>
      </c>
      <c r="AE45" s="170">
        <f t="shared" si="11"/>
        <v>107</v>
      </c>
      <c r="AF45" s="161">
        <v>30</v>
      </c>
      <c r="AG45" s="161">
        <v>11</v>
      </c>
      <c r="AH45" s="161">
        <v>259</v>
      </c>
      <c r="AI45" s="161">
        <v>219.3</v>
      </c>
      <c r="AJ45" s="161">
        <v>18</v>
      </c>
      <c r="AK45" s="161">
        <v>249.5</v>
      </c>
      <c r="AL45" s="161">
        <v>221</v>
      </c>
      <c r="AM45" s="161">
        <v>17</v>
      </c>
      <c r="AN45" s="161">
        <v>263.8</v>
      </c>
      <c r="AO45" s="161">
        <v>225.9</v>
      </c>
      <c r="AP45" s="161">
        <v>16</v>
      </c>
      <c r="AQ45" s="182">
        <f t="shared" si="4"/>
        <v>257.43333333333334</v>
      </c>
      <c r="AR45" s="182">
        <f t="shared" si="5"/>
        <v>222.06666666666669</v>
      </c>
      <c r="AS45" s="182">
        <f t="shared" si="6"/>
        <v>17</v>
      </c>
      <c r="AT45" s="193"/>
    </row>
    <row r="46" spans="1:46" s="163" customFormat="1">
      <c r="A46" s="158" t="s">
        <v>228</v>
      </c>
      <c r="B46" s="181" t="s">
        <v>678</v>
      </c>
      <c r="C46" s="158" t="s">
        <v>228</v>
      </c>
      <c r="D46" s="188">
        <v>1</v>
      </c>
      <c r="E46" s="188">
        <v>2</v>
      </c>
      <c r="F46" s="188">
        <v>10</v>
      </c>
      <c r="G46" s="178">
        <v>41148</v>
      </c>
      <c r="H46" s="179">
        <v>4</v>
      </c>
      <c r="I46" s="188">
        <v>7</v>
      </c>
      <c r="J46" s="189" t="s">
        <v>181</v>
      </c>
      <c r="K46" s="188" t="s">
        <v>665</v>
      </c>
      <c r="L46" s="188" t="s">
        <v>183</v>
      </c>
      <c r="M46" s="190" t="s">
        <v>221</v>
      </c>
      <c r="N46" s="190" t="s">
        <v>225</v>
      </c>
      <c r="O46" s="190" t="s">
        <v>665</v>
      </c>
      <c r="P46" s="191" t="s">
        <v>226</v>
      </c>
      <c r="Q46" s="192">
        <v>43.448183333333333</v>
      </c>
      <c r="R46" s="192">
        <v>142.64554999999999</v>
      </c>
      <c r="S46" s="163">
        <v>907.08480000000009</v>
      </c>
      <c r="T46" s="157"/>
      <c r="U46" s="157"/>
      <c r="V46" s="157"/>
      <c r="W46" s="157"/>
      <c r="X46" s="157"/>
      <c r="Y46" s="157"/>
      <c r="Z46" s="170"/>
      <c r="AA46" s="170"/>
      <c r="AB46" s="170"/>
      <c r="AC46" s="170"/>
      <c r="AD46" s="170"/>
      <c r="AE46" s="170"/>
      <c r="AF46" s="161">
        <v>71</v>
      </c>
      <c r="AG46" s="161">
        <v>0</v>
      </c>
      <c r="AH46" s="161">
        <v>70.2</v>
      </c>
      <c r="AI46" s="161">
        <v>18.100000000000001</v>
      </c>
      <c r="AJ46" s="161">
        <v>5</v>
      </c>
      <c r="AK46" s="161">
        <v>66.8</v>
      </c>
      <c r="AL46" s="161">
        <v>15.7</v>
      </c>
      <c r="AM46" s="161">
        <v>7</v>
      </c>
      <c r="AN46" s="161">
        <v>66.5</v>
      </c>
      <c r="AO46" s="161">
        <v>15.2</v>
      </c>
      <c r="AP46" s="161">
        <v>9</v>
      </c>
      <c r="AQ46" s="182">
        <f t="shared" si="4"/>
        <v>67.833333333333329</v>
      </c>
      <c r="AR46" s="182">
        <f t="shared" si="5"/>
        <v>16.333333333333332</v>
      </c>
      <c r="AS46" s="182">
        <f t="shared" si="6"/>
        <v>7</v>
      </c>
      <c r="AT46" s="193"/>
    </row>
    <row r="47" spans="1:46" s="163" customFormat="1">
      <c r="A47" s="158" t="s">
        <v>228</v>
      </c>
      <c r="B47" s="181" t="s">
        <v>678</v>
      </c>
      <c r="C47" s="158" t="s">
        <v>228</v>
      </c>
      <c r="D47" s="188">
        <v>1</v>
      </c>
      <c r="E47" s="188">
        <v>2</v>
      </c>
      <c r="F47" s="188">
        <v>10</v>
      </c>
      <c r="G47" s="178">
        <v>41148</v>
      </c>
      <c r="H47" s="179">
        <v>5</v>
      </c>
      <c r="I47" s="188">
        <v>13</v>
      </c>
      <c r="J47" s="189" t="s">
        <v>181</v>
      </c>
      <c r="K47" s="188" t="s">
        <v>665</v>
      </c>
      <c r="L47" s="188" t="s">
        <v>183</v>
      </c>
      <c r="M47" s="190" t="s">
        <v>221</v>
      </c>
      <c r="N47" s="190" t="s">
        <v>225</v>
      </c>
      <c r="O47" s="190" t="s">
        <v>665</v>
      </c>
      <c r="P47" s="191" t="s">
        <v>226</v>
      </c>
      <c r="Q47" s="192">
        <v>43.448183333333333</v>
      </c>
      <c r="R47" s="192">
        <v>142.64554999999999</v>
      </c>
      <c r="S47" s="163">
        <v>907.08480000000009</v>
      </c>
      <c r="T47" s="157"/>
      <c r="U47" s="157"/>
      <c r="V47" s="157"/>
      <c r="W47" s="157"/>
      <c r="X47" s="157"/>
      <c r="Y47" s="157"/>
      <c r="Z47" s="170"/>
      <c r="AA47" s="170"/>
      <c r="AB47" s="170"/>
      <c r="AC47" s="170"/>
      <c r="AD47" s="170"/>
      <c r="AE47" s="170"/>
      <c r="AF47" s="161">
        <v>78</v>
      </c>
      <c r="AG47" s="161">
        <v>0</v>
      </c>
      <c r="AH47" s="161">
        <v>73.2</v>
      </c>
      <c r="AI47" s="161">
        <v>15.2</v>
      </c>
      <c r="AJ47" s="161">
        <v>8</v>
      </c>
      <c r="AK47" s="161">
        <v>70.3</v>
      </c>
      <c r="AL47" s="161">
        <v>15.8</v>
      </c>
      <c r="AM47" s="161">
        <v>6</v>
      </c>
      <c r="AN47" s="161">
        <v>77.599999999999994</v>
      </c>
      <c r="AO47" s="161">
        <v>24.4</v>
      </c>
      <c r="AP47" s="161">
        <v>8</v>
      </c>
      <c r="AQ47" s="182">
        <f t="shared" si="4"/>
        <v>73.7</v>
      </c>
      <c r="AR47" s="182">
        <f t="shared" si="5"/>
        <v>18.466666666666665</v>
      </c>
      <c r="AS47" s="182">
        <f t="shared" si="6"/>
        <v>7.333333333333333</v>
      </c>
      <c r="AT47" s="193"/>
    </row>
    <row r="48" spans="1:46" s="163" customFormat="1">
      <c r="A48" s="158" t="s">
        <v>228</v>
      </c>
      <c r="B48" s="181" t="s">
        <v>678</v>
      </c>
      <c r="C48" s="158" t="s">
        <v>228</v>
      </c>
      <c r="D48" s="188">
        <v>3</v>
      </c>
      <c r="E48" s="188">
        <v>1</v>
      </c>
      <c r="F48" s="188">
        <v>12.5</v>
      </c>
      <c r="G48" s="178">
        <v>42170</v>
      </c>
      <c r="H48" s="179">
        <v>291</v>
      </c>
      <c r="I48" s="188">
        <v>104</v>
      </c>
      <c r="J48" s="189" t="s">
        <v>181</v>
      </c>
      <c r="K48" s="188" t="s">
        <v>665</v>
      </c>
      <c r="L48" s="188" t="s">
        <v>183</v>
      </c>
      <c r="M48" s="190" t="s">
        <v>221</v>
      </c>
      <c r="N48" s="190" t="s">
        <v>225</v>
      </c>
      <c r="O48" s="190" t="s">
        <v>665</v>
      </c>
      <c r="P48" s="191" t="s">
        <v>226</v>
      </c>
      <c r="Q48" s="192">
        <v>43.448183333333333</v>
      </c>
      <c r="R48" s="192">
        <v>142.64554999999999</v>
      </c>
      <c r="S48" s="163">
        <v>907.08480000000009</v>
      </c>
      <c r="T48" s="157"/>
      <c r="U48" s="157"/>
      <c r="V48" s="157"/>
      <c r="W48" s="157"/>
      <c r="X48" s="157"/>
      <c r="Y48" s="157"/>
      <c r="Z48" s="170"/>
      <c r="AA48" s="170"/>
      <c r="AB48" s="170"/>
      <c r="AC48" s="170"/>
      <c r="AD48" s="170"/>
      <c r="AE48" s="170"/>
      <c r="AF48" s="161">
        <v>63</v>
      </c>
      <c r="AG48" s="169">
        <v>0</v>
      </c>
      <c r="AH48" s="182">
        <v>68.5</v>
      </c>
      <c r="AI48" s="182">
        <v>11.3</v>
      </c>
      <c r="AJ48" s="169">
        <v>7</v>
      </c>
      <c r="AK48" s="182">
        <v>57.5</v>
      </c>
      <c r="AL48" s="182">
        <v>8</v>
      </c>
      <c r="AM48" s="169">
        <v>6</v>
      </c>
      <c r="AN48" s="182">
        <v>51</v>
      </c>
      <c r="AO48" s="182">
        <v>9.4</v>
      </c>
      <c r="AP48" s="169">
        <v>8</v>
      </c>
      <c r="AQ48" s="182">
        <f t="shared" si="4"/>
        <v>59</v>
      </c>
      <c r="AR48" s="182">
        <f t="shared" si="5"/>
        <v>9.5666666666666682</v>
      </c>
      <c r="AS48" s="182">
        <f t="shared" si="6"/>
        <v>7</v>
      </c>
      <c r="AT48" s="158"/>
    </row>
    <row r="49" spans="1:46" s="163" customFormat="1">
      <c r="A49" s="158" t="s">
        <v>228</v>
      </c>
      <c r="B49" s="181" t="s">
        <v>678</v>
      </c>
      <c r="C49" s="158" t="s">
        <v>228</v>
      </c>
      <c r="D49" s="188">
        <v>3</v>
      </c>
      <c r="E49" s="188">
        <v>1</v>
      </c>
      <c r="F49" s="188">
        <v>12.5</v>
      </c>
      <c r="G49" s="178">
        <v>42170</v>
      </c>
      <c r="H49" s="179">
        <v>292</v>
      </c>
      <c r="I49" s="188">
        <v>105</v>
      </c>
      <c r="J49" s="189" t="s">
        <v>181</v>
      </c>
      <c r="K49" s="188" t="s">
        <v>665</v>
      </c>
      <c r="L49" s="188" t="s">
        <v>183</v>
      </c>
      <c r="M49" s="190" t="s">
        <v>221</v>
      </c>
      <c r="N49" s="190" t="s">
        <v>225</v>
      </c>
      <c r="O49" s="190" t="s">
        <v>665</v>
      </c>
      <c r="P49" s="191" t="s">
        <v>226</v>
      </c>
      <c r="Q49" s="192">
        <v>43.448183333333333</v>
      </c>
      <c r="R49" s="192">
        <v>142.64554999999999</v>
      </c>
      <c r="S49" s="163">
        <v>907.08480000000009</v>
      </c>
      <c r="T49" s="157">
        <v>42198</v>
      </c>
      <c r="U49" s="157">
        <v>42198</v>
      </c>
      <c r="V49" s="157">
        <v>42205</v>
      </c>
      <c r="W49" s="157">
        <v>42212</v>
      </c>
      <c r="X49" s="157">
        <v>42212</v>
      </c>
      <c r="Y49" s="157">
        <v>42212</v>
      </c>
      <c r="Z49" s="170">
        <f t="shared" ref="Z49:AE49" si="12">T49-$G49</f>
        <v>28</v>
      </c>
      <c r="AA49" s="170">
        <f t="shared" si="12"/>
        <v>28</v>
      </c>
      <c r="AB49" s="170">
        <f t="shared" si="12"/>
        <v>35</v>
      </c>
      <c r="AC49" s="170">
        <f t="shared" si="12"/>
        <v>42</v>
      </c>
      <c r="AD49" s="170">
        <f t="shared" si="12"/>
        <v>42</v>
      </c>
      <c r="AE49" s="170">
        <f t="shared" si="12"/>
        <v>42</v>
      </c>
      <c r="AF49" s="161">
        <v>48</v>
      </c>
      <c r="AG49" s="169">
        <v>5</v>
      </c>
      <c r="AH49" s="182">
        <v>132.30000000000001</v>
      </c>
      <c r="AI49" s="182">
        <v>102.7</v>
      </c>
      <c r="AJ49" s="169">
        <v>7</v>
      </c>
      <c r="AK49" s="182">
        <v>134.1</v>
      </c>
      <c r="AL49" s="182">
        <v>101</v>
      </c>
      <c r="AM49" s="169">
        <v>5</v>
      </c>
      <c r="AN49" s="182">
        <v>129.1</v>
      </c>
      <c r="AO49" s="182">
        <v>79.099999999999994</v>
      </c>
      <c r="AP49" s="169">
        <v>8</v>
      </c>
      <c r="AQ49" s="182">
        <f t="shared" si="4"/>
        <v>131.83333333333334</v>
      </c>
      <c r="AR49" s="182">
        <f t="shared" si="5"/>
        <v>94.266666666666652</v>
      </c>
      <c r="AS49" s="182">
        <f t="shared" si="6"/>
        <v>6.666666666666667</v>
      </c>
      <c r="AT49" s="158"/>
    </row>
    <row r="50" spans="1:46" s="163" customFormat="1">
      <c r="A50" s="158" t="s">
        <v>228</v>
      </c>
      <c r="B50" s="181" t="s">
        <v>678</v>
      </c>
      <c r="C50" s="158" t="s">
        <v>228</v>
      </c>
      <c r="D50" s="188">
        <v>3</v>
      </c>
      <c r="E50" s="188">
        <v>1</v>
      </c>
      <c r="F50" s="188">
        <v>12.5</v>
      </c>
      <c r="G50" s="178">
        <v>42170</v>
      </c>
      <c r="H50" s="179">
        <v>293</v>
      </c>
      <c r="I50" s="188">
        <v>106</v>
      </c>
      <c r="J50" s="189" t="s">
        <v>181</v>
      </c>
      <c r="K50" s="188" t="s">
        <v>665</v>
      </c>
      <c r="L50" s="188" t="s">
        <v>183</v>
      </c>
      <c r="M50" s="190" t="s">
        <v>221</v>
      </c>
      <c r="N50" s="190" t="s">
        <v>225</v>
      </c>
      <c r="O50" s="190" t="s">
        <v>665</v>
      </c>
      <c r="P50" s="191" t="s">
        <v>226</v>
      </c>
      <c r="Q50" s="192">
        <v>43.448183333333333</v>
      </c>
      <c r="R50" s="192">
        <v>142.64554999999999</v>
      </c>
      <c r="S50" s="163">
        <v>907.08480000000009</v>
      </c>
      <c r="T50" s="157">
        <v>42219</v>
      </c>
      <c r="U50" s="157"/>
      <c r="V50" s="157"/>
      <c r="W50" s="157"/>
      <c r="X50" s="157"/>
      <c r="Y50" s="157"/>
      <c r="Z50" s="170">
        <f>T50-$G50</f>
        <v>49</v>
      </c>
      <c r="AA50" s="170"/>
      <c r="AB50" s="170"/>
      <c r="AC50" s="170"/>
      <c r="AD50" s="170"/>
      <c r="AE50" s="170"/>
      <c r="AF50" s="161">
        <v>108</v>
      </c>
      <c r="AG50" s="169">
        <v>1</v>
      </c>
      <c r="AH50" s="182">
        <v>58</v>
      </c>
      <c r="AI50" s="182">
        <v>29</v>
      </c>
      <c r="AJ50" s="169">
        <v>4</v>
      </c>
      <c r="AK50" s="182">
        <v>67.2</v>
      </c>
      <c r="AL50" s="182">
        <v>11.4</v>
      </c>
      <c r="AM50" s="169">
        <v>6</v>
      </c>
      <c r="AN50" s="182">
        <v>63.1</v>
      </c>
      <c r="AO50" s="182">
        <v>11.6</v>
      </c>
      <c r="AP50" s="169">
        <v>7</v>
      </c>
      <c r="AQ50" s="182">
        <f t="shared" si="4"/>
        <v>62.766666666666673</v>
      </c>
      <c r="AR50" s="182">
        <f t="shared" si="5"/>
        <v>17.333333333333332</v>
      </c>
      <c r="AS50" s="182">
        <f t="shared" si="6"/>
        <v>5.666666666666667</v>
      </c>
      <c r="AT50" s="158"/>
    </row>
    <row r="51" spans="1:46" s="163" customFormat="1">
      <c r="A51" s="158" t="s">
        <v>228</v>
      </c>
      <c r="B51" s="181" t="s">
        <v>678</v>
      </c>
      <c r="C51" s="158" t="s">
        <v>228</v>
      </c>
      <c r="D51" s="188">
        <v>1</v>
      </c>
      <c r="E51" s="188">
        <v>1</v>
      </c>
      <c r="F51" s="188">
        <v>15</v>
      </c>
      <c r="G51" s="178">
        <v>41148</v>
      </c>
      <c r="H51" s="179">
        <v>68</v>
      </c>
      <c r="I51" s="188">
        <v>10</v>
      </c>
      <c r="J51" s="189" t="s">
        <v>181</v>
      </c>
      <c r="K51" s="188" t="s">
        <v>665</v>
      </c>
      <c r="L51" s="188" t="s">
        <v>183</v>
      </c>
      <c r="M51" s="190" t="s">
        <v>221</v>
      </c>
      <c r="N51" s="190" t="s">
        <v>225</v>
      </c>
      <c r="O51" s="190" t="s">
        <v>665</v>
      </c>
      <c r="P51" s="191" t="s">
        <v>226</v>
      </c>
      <c r="Q51" s="192">
        <v>43.448183333333333</v>
      </c>
      <c r="R51" s="192">
        <v>142.64554999999999</v>
      </c>
      <c r="S51" s="163">
        <v>907.08480000000009</v>
      </c>
      <c r="T51" s="165">
        <v>41192</v>
      </c>
      <c r="U51" s="165">
        <v>41199</v>
      </c>
      <c r="V51" s="157">
        <v>41213</v>
      </c>
      <c r="W51" s="157">
        <v>41215</v>
      </c>
      <c r="X51" s="157">
        <v>41295</v>
      </c>
      <c r="Y51" s="157">
        <v>41297</v>
      </c>
      <c r="Z51" s="170">
        <f>T51-$G51</f>
        <v>44</v>
      </c>
      <c r="AA51" s="170">
        <f>U51-$G51</f>
        <v>51</v>
      </c>
      <c r="AB51" s="170">
        <f>V51-$G51</f>
        <v>65</v>
      </c>
      <c r="AC51" s="170">
        <f>W51-$G51</f>
        <v>67</v>
      </c>
      <c r="AD51" s="170">
        <f>X51-$G51</f>
        <v>147</v>
      </c>
      <c r="AE51" s="170">
        <f>Y51-$G51</f>
        <v>149</v>
      </c>
      <c r="AF51" s="161">
        <v>30</v>
      </c>
      <c r="AG51" s="161">
        <v>8</v>
      </c>
      <c r="AH51" s="161">
        <v>190.2</v>
      </c>
      <c r="AI51" s="161">
        <v>125.3</v>
      </c>
      <c r="AJ51" s="161">
        <v>15</v>
      </c>
      <c r="AK51" s="161">
        <v>193</v>
      </c>
      <c r="AL51" s="161">
        <v>182</v>
      </c>
      <c r="AM51" s="161">
        <v>15</v>
      </c>
      <c r="AN51" s="161">
        <v>228.4</v>
      </c>
      <c r="AO51" s="161">
        <v>168.5</v>
      </c>
      <c r="AP51" s="161">
        <v>10</v>
      </c>
      <c r="AQ51" s="182">
        <f t="shared" si="4"/>
        <v>203.86666666666667</v>
      </c>
      <c r="AR51" s="182">
        <f t="shared" si="5"/>
        <v>158.6</v>
      </c>
      <c r="AS51" s="182">
        <f t="shared" si="6"/>
        <v>13.333333333333334</v>
      </c>
      <c r="AT51" s="193"/>
    </row>
    <row r="52" spans="1:46" s="163" customFormat="1">
      <c r="A52" s="158" t="s">
        <v>322</v>
      </c>
      <c r="B52" s="181" t="s">
        <v>679</v>
      </c>
      <c r="C52" s="158" t="s">
        <v>322</v>
      </c>
      <c r="D52" s="188">
        <v>1</v>
      </c>
      <c r="E52" s="188">
        <v>2</v>
      </c>
      <c r="F52" s="188">
        <v>10</v>
      </c>
      <c r="G52" s="178">
        <v>41148</v>
      </c>
      <c r="H52" s="179">
        <v>6</v>
      </c>
      <c r="I52" s="188">
        <v>19</v>
      </c>
      <c r="J52" s="189" t="s">
        <v>181</v>
      </c>
      <c r="K52" s="188"/>
      <c r="L52" s="188" t="s">
        <v>183</v>
      </c>
      <c r="M52" s="190" t="s">
        <v>207</v>
      </c>
      <c r="N52" s="190" t="s">
        <v>208</v>
      </c>
      <c r="O52" s="190"/>
      <c r="P52" s="191">
        <v>7</v>
      </c>
      <c r="Q52" s="192">
        <v>38</v>
      </c>
      <c r="R52" s="192">
        <v>138.36000000000001</v>
      </c>
      <c r="S52" s="163">
        <v>100</v>
      </c>
      <c r="T52" s="157"/>
      <c r="U52" s="157"/>
      <c r="V52" s="157"/>
      <c r="W52" s="157"/>
      <c r="X52" s="157"/>
      <c r="Y52" s="157"/>
      <c r="Z52" s="170"/>
      <c r="AA52" s="170"/>
      <c r="AB52" s="170"/>
      <c r="AC52" s="170"/>
      <c r="AD52" s="170"/>
      <c r="AE52" s="170"/>
      <c r="AF52" s="161">
        <v>65</v>
      </c>
      <c r="AG52" s="161">
        <v>0</v>
      </c>
      <c r="AH52" s="161">
        <v>79.400000000000006</v>
      </c>
      <c r="AI52" s="161">
        <v>18.100000000000001</v>
      </c>
      <c r="AJ52" s="161">
        <v>8</v>
      </c>
      <c r="AK52" s="161">
        <v>79.3</v>
      </c>
      <c r="AL52" s="161">
        <v>16</v>
      </c>
      <c r="AM52" s="161">
        <v>7</v>
      </c>
      <c r="AN52" s="161">
        <v>86.2</v>
      </c>
      <c r="AO52" s="161">
        <v>17.899999999999999</v>
      </c>
      <c r="AP52" s="161">
        <v>7</v>
      </c>
      <c r="AQ52" s="182">
        <f t="shared" si="4"/>
        <v>81.633333333333326</v>
      </c>
      <c r="AR52" s="182">
        <f t="shared" si="5"/>
        <v>17.333333333333332</v>
      </c>
      <c r="AS52" s="182">
        <f t="shared" si="6"/>
        <v>7.333333333333333</v>
      </c>
      <c r="AT52" s="193"/>
    </row>
    <row r="53" spans="1:46" s="163" customFormat="1">
      <c r="A53" s="158" t="s">
        <v>322</v>
      </c>
      <c r="B53" s="181" t="s">
        <v>679</v>
      </c>
      <c r="C53" s="158" t="s">
        <v>322</v>
      </c>
      <c r="D53" s="188">
        <v>1</v>
      </c>
      <c r="E53" s="188">
        <v>2</v>
      </c>
      <c r="F53" s="188">
        <v>10</v>
      </c>
      <c r="G53" s="178">
        <v>41148</v>
      </c>
      <c r="H53" s="179">
        <v>7</v>
      </c>
      <c r="I53" s="188">
        <v>20</v>
      </c>
      <c r="J53" s="189" t="s">
        <v>181</v>
      </c>
      <c r="K53" s="188"/>
      <c r="L53" s="188" t="s">
        <v>183</v>
      </c>
      <c r="M53" s="190" t="s">
        <v>207</v>
      </c>
      <c r="N53" s="190" t="s">
        <v>208</v>
      </c>
      <c r="O53" s="190"/>
      <c r="P53" s="191">
        <v>7</v>
      </c>
      <c r="Q53" s="192">
        <v>38</v>
      </c>
      <c r="R53" s="192">
        <v>138.36000000000001</v>
      </c>
      <c r="S53" s="163">
        <v>100</v>
      </c>
      <c r="T53" s="157">
        <v>41187</v>
      </c>
      <c r="U53" s="157"/>
      <c r="V53" s="157"/>
      <c r="W53" s="157"/>
      <c r="X53" s="157"/>
      <c r="Y53" s="157"/>
      <c r="Z53" s="170">
        <f>T53-$G53</f>
        <v>39</v>
      </c>
      <c r="AA53" s="170"/>
      <c r="AB53" s="170"/>
      <c r="AC53" s="170"/>
      <c r="AD53" s="170"/>
      <c r="AE53" s="170"/>
      <c r="AF53" s="161">
        <v>92</v>
      </c>
      <c r="AG53" s="161">
        <v>0</v>
      </c>
      <c r="AH53" s="161">
        <v>50.7</v>
      </c>
      <c r="AI53" s="161">
        <v>10.5</v>
      </c>
      <c r="AJ53" s="161">
        <v>6</v>
      </c>
      <c r="AK53" s="161">
        <v>67.5</v>
      </c>
      <c r="AL53" s="161">
        <v>9</v>
      </c>
      <c r="AM53" s="161">
        <v>6</v>
      </c>
      <c r="AN53" s="161">
        <v>73.5</v>
      </c>
      <c r="AO53" s="161">
        <v>11.3</v>
      </c>
      <c r="AP53" s="161">
        <v>8</v>
      </c>
      <c r="AQ53" s="182">
        <f t="shared" si="4"/>
        <v>63.9</v>
      </c>
      <c r="AR53" s="182">
        <f t="shared" si="5"/>
        <v>10.266666666666667</v>
      </c>
      <c r="AS53" s="182">
        <f t="shared" si="6"/>
        <v>6.666666666666667</v>
      </c>
      <c r="AT53" s="193"/>
    </row>
    <row r="54" spans="1:46" s="166" customFormat="1">
      <c r="A54" s="158" t="s">
        <v>322</v>
      </c>
      <c r="B54" s="181" t="s">
        <v>679</v>
      </c>
      <c r="C54" s="158" t="s">
        <v>322</v>
      </c>
      <c r="D54" s="188">
        <v>1</v>
      </c>
      <c r="E54" s="188">
        <v>2</v>
      </c>
      <c r="F54" s="188">
        <v>10</v>
      </c>
      <c r="G54" s="178">
        <v>41148</v>
      </c>
      <c r="H54" s="179">
        <v>8</v>
      </c>
      <c r="I54" s="188">
        <v>21</v>
      </c>
      <c r="J54" s="189" t="s">
        <v>181</v>
      </c>
      <c r="K54" s="188"/>
      <c r="L54" s="188" t="s">
        <v>183</v>
      </c>
      <c r="M54" s="190" t="s">
        <v>207</v>
      </c>
      <c r="N54" s="190" t="s">
        <v>208</v>
      </c>
      <c r="O54" s="190"/>
      <c r="P54" s="191">
        <v>7</v>
      </c>
      <c r="Q54" s="192">
        <v>38</v>
      </c>
      <c r="R54" s="192">
        <v>138.36000000000001</v>
      </c>
      <c r="S54" s="163">
        <v>100</v>
      </c>
      <c r="T54" s="157"/>
      <c r="U54" s="157"/>
      <c r="V54" s="157"/>
      <c r="W54" s="157"/>
      <c r="X54" s="157"/>
      <c r="Y54" s="157"/>
      <c r="Z54" s="170"/>
      <c r="AA54" s="170"/>
      <c r="AB54" s="170"/>
      <c r="AC54" s="170"/>
      <c r="AD54" s="170"/>
      <c r="AE54" s="170"/>
      <c r="AF54" s="161">
        <v>100</v>
      </c>
      <c r="AG54" s="161">
        <v>0</v>
      </c>
      <c r="AH54" s="161">
        <v>77.599999999999994</v>
      </c>
      <c r="AI54" s="161">
        <v>11.3</v>
      </c>
      <c r="AJ54" s="161">
        <v>11</v>
      </c>
      <c r="AK54" s="161">
        <v>69</v>
      </c>
      <c r="AL54" s="161">
        <v>13.2</v>
      </c>
      <c r="AM54" s="161">
        <v>7</v>
      </c>
      <c r="AN54" s="161">
        <v>68.2</v>
      </c>
      <c r="AO54" s="161">
        <v>12.1</v>
      </c>
      <c r="AP54" s="161">
        <v>8</v>
      </c>
      <c r="AQ54" s="182">
        <f t="shared" si="4"/>
        <v>71.600000000000009</v>
      </c>
      <c r="AR54" s="182">
        <f t="shared" si="5"/>
        <v>12.200000000000001</v>
      </c>
      <c r="AS54" s="182">
        <f t="shared" si="6"/>
        <v>8.6666666666666661</v>
      </c>
      <c r="AT54" s="193"/>
    </row>
    <row r="55" spans="1:46" s="166" customFormat="1">
      <c r="A55" s="158" t="s">
        <v>322</v>
      </c>
      <c r="B55" s="181" t="s">
        <v>679</v>
      </c>
      <c r="C55" s="158" t="s">
        <v>322</v>
      </c>
      <c r="D55" s="188">
        <v>3</v>
      </c>
      <c r="E55" s="188">
        <v>1</v>
      </c>
      <c r="F55" s="188">
        <v>12.5</v>
      </c>
      <c r="G55" s="178">
        <v>42170</v>
      </c>
      <c r="H55" s="179">
        <v>294</v>
      </c>
      <c r="I55" s="188">
        <v>107</v>
      </c>
      <c r="J55" s="189" t="s">
        <v>181</v>
      </c>
      <c r="K55" s="188"/>
      <c r="L55" s="188" t="s">
        <v>183</v>
      </c>
      <c r="M55" s="190" t="s">
        <v>207</v>
      </c>
      <c r="N55" s="190" t="s">
        <v>208</v>
      </c>
      <c r="O55" s="190"/>
      <c r="P55" s="191">
        <v>7</v>
      </c>
      <c r="Q55" s="192">
        <v>38</v>
      </c>
      <c r="R55" s="192">
        <v>138.36000000000001</v>
      </c>
      <c r="S55" s="163">
        <v>100</v>
      </c>
      <c r="T55" s="157"/>
      <c r="U55" s="157"/>
      <c r="V55" s="157"/>
      <c r="W55" s="157"/>
      <c r="X55" s="157"/>
      <c r="Y55" s="157"/>
      <c r="Z55" s="170"/>
      <c r="AA55" s="170"/>
      <c r="AB55" s="170"/>
      <c r="AC55" s="170"/>
      <c r="AD55" s="170"/>
      <c r="AE55" s="170"/>
      <c r="AF55" s="161">
        <v>106</v>
      </c>
      <c r="AG55" s="169">
        <v>0</v>
      </c>
      <c r="AH55" s="182">
        <v>102.2</v>
      </c>
      <c r="AI55" s="182">
        <v>37</v>
      </c>
      <c r="AJ55" s="169">
        <v>13</v>
      </c>
      <c r="AK55" s="182">
        <v>100.3</v>
      </c>
      <c r="AL55" s="182">
        <v>41.4</v>
      </c>
      <c r="AM55" s="169">
        <v>18</v>
      </c>
      <c r="AN55" s="182">
        <v>108.7</v>
      </c>
      <c r="AO55" s="182">
        <v>45.2</v>
      </c>
      <c r="AP55" s="169">
        <v>15</v>
      </c>
      <c r="AQ55" s="182">
        <f t="shared" si="4"/>
        <v>103.73333333333333</v>
      </c>
      <c r="AR55" s="182">
        <f t="shared" si="5"/>
        <v>41.2</v>
      </c>
      <c r="AS55" s="182">
        <f t="shared" si="6"/>
        <v>15.333333333333334</v>
      </c>
      <c r="AT55" s="158"/>
    </row>
    <row r="56" spans="1:46" s="166" customFormat="1">
      <c r="A56" s="158" t="s">
        <v>322</v>
      </c>
      <c r="B56" s="181" t="s">
        <v>679</v>
      </c>
      <c r="C56" s="158" t="s">
        <v>322</v>
      </c>
      <c r="D56" s="188">
        <v>3</v>
      </c>
      <c r="E56" s="188">
        <v>1</v>
      </c>
      <c r="F56" s="188">
        <v>12.5</v>
      </c>
      <c r="G56" s="178">
        <v>42170</v>
      </c>
      <c r="H56" s="179">
        <v>295</v>
      </c>
      <c r="I56" s="188">
        <v>108</v>
      </c>
      <c r="J56" s="189" t="s">
        <v>181</v>
      </c>
      <c r="K56" s="188"/>
      <c r="L56" s="188" t="s">
        <v>183</v>
      </c>
      <c r="M56" s="190" t="s">
        <v>207</v>
      </c>
      <c r="N56" s="190" t="s">
        <v>208</v>
      </c>
      <c r="O56" s="190"/>
      <c r="P56" s="191">
        <v>7</v>
      </c>
      <c r="Q56" s="192">
        <v>38</v>
      </c>
      <c r="R56" s="192">
        <v>138.36000000000001</v>
      </c>
      <c r="S56" s="163">
        <v>100</v>
      </c>
      <c r="T56" s="157"/>
      <c r="U56" s="157"/>
      <c r="V56" s="157"/>
      <c r="W56" s="157"/>
      <c r="X56" s="157"/>
      <c r="Y56" s="157"/>
      <c r="Z56" s="170"/>
      <c r="AA56" s="170"/>
      <c r="AB56" s="170"/>
      <c r="AC56" s="170"/>
      <c r="AD56" s="170"/>
      <c r="AE56" s="170"/>
      <c r="AF56" s="161">
        <v>52</v>
      </c>
      <c r="AG56" s="169">
        <v>0</v>
      </c>
      <c r="AH56" s="182">
        <v>70.5</v>
      </c>
      <c r="AI56" s="182">
        <v>18</v>
      </c>
      <c r="AJ56" s="169">
        <v>8</v>
      </c>
      <c r="AK56" s="182">
        <v>94.2</v>
      </c>
      <c r="AL56" s="182">
        <v>21.3</v>
      </c>
      <c r="AM56" s="169">
        <v>7</v>
      </c>
      <c r="AN56" s="182">
        <v>86.5</v>
      </c>
      <c r="AO56" s="182">
        <v>18.2</v>
      </c>
      <c r="AP56" s="169">
        <v>10</v>
      </c>
      <c r="AQ56" s="182">
        <f t="shared" si="4"/>
        <v>83.733333333333334</v>
      </c>
      <c r="AR56" s="182">
        <f t="shared" si="5"/>
        <v>19.166666666666668</v>
      </c>
      <c r="AS56" s="182">
        <f t="shared" si="6"/>
        <v>8.3333333333333339</v>
      </c>
      <c r="AT56" s="158"/>
    </row>
    <row r="57" spans="1:46" s="166" customFormat="1">
      <c r="A57" s="158" t="s">
        <v>322</v>
      </c>
      <c r="B57" s="181" t="s">
        <v>679</v>
      </c>
      <c r="C57" s="158" t="s">
        <v>322</v>
      </c>
      <c r="D57" s="188">
        <v>3</v>
      </c>
      <c r="E57" s="188">
        <v>1</v>
      </c>
      <c r="F57" s="188">
        <v>12.5</v>
      </c>
      <c r="G57" s="178">
        <v>42170</v>
      </c>
      <c r="H57" s="179">
        <v>296</v>
      </c>
      <c r="I57" s="188">
        <v>109</v>
      </c>
      <c r="J57" s="189" t="s">
        <v>181</v>
      </c>
      <c r="K57" s="188"/>
      <c r="L57" s="188" t="s">
        <v>183</v>
      </c>
      <c r="M57" s="190" t="s">
        <v>207</v>
      </c>
      <c r="N57" s="190" t="s">
        <v>208</v>
      </c>
      <c r="O57" s="190"/>
      <c r="P57" s="191">
        <v>7</v>
      </c>
      <c r="Q57" s="192">
        <v>38</v>
      </c>
      <c r="R57" s="192">
        <v>138.36000000000001</v>
      </c>
      <c r="S57" s="163">
        <v>100</v>
      </c>
      <c r="T57" s="157"/>
      <c r="U57" s="157"/>
      <c r="V57" s="157"/>
      <c r="W57" s="157"/>
      <c r="X57" s="157"/>
      <c r="Y57" s="157"/>
      <c r="Z57" s="170"/>
      <c r="AA57" s="170"/>
      <c r="AB57" s="170"/>
      <c r="AC57" s="170"/>
      <c r="AD57" s="170"/>
      <c r="AE57" s="170"/>
      <c r="AF57" s="161">
        <v>97</v>
      </c>
      <c r="AG57" s="169">
        <v>0</v>
      </c>
      <c r="AH57" s="182">
        <v>90.5</v>
      </c>
      <c r="AI57" s="182">
        <v>30</v>
      </c>
      <c r="AJ57" s="169">
        <v>13</v>
      </c>
      <c r="AK57" s="182">
        <v>99</v>
      </c>
      <c r="AL57" s="182">
        <v>38.799999999999997</v>
      </c>
      <c r="AM57" s="169">
        <v>15</v>
      </c>
      <c r="AN57" s="182">
        <v>95.3</v>
      </c>
      <c r="AO57" s="182">
        <v>38</v>
      </c>
      <c r="AP57" s="169">
        <v>12</v>
      </c>
      <c r="AQ57" s="182">
        <f t="shared" si="4"/>
        <v>94.933333333333337</v>
      </c>
      <c r="AR57" s="182">
        <f t="shared" si="5"/>
        <v>35.6</v>
      </c>
      <c r="AS57" s="182">
        <f t="shared" si="6"/>
        <v>13.333333333333334</v>
      </c>
      <c r="AT57" s="158"/>
    </row>
    <row r="58" spans="1:46" s="166" customFormat="1">
      <c r="A58" s="158" t="s">
        <v>322</v>
      </c>
      <c r="B58" s="181" t="s">
        <v>679</v>
      </c>
      <c r="C58" s="158" t="s">
        <v>322</v>
      </c>
      <c r="D58" s="188">
        <v>1</v>
      </c>
      <c r="E58" s="188">
        <v>1</v>
      </c>
      <c r="F58" s="188">
        <v>15</v>
      </c>
      <c r="G58" s="178">
        <v>41148</v>
      </c>
      <c r="H58" s="179">
        <v>69</v>
      </c>
      <c r="I58" s="188">
        <v>22</v>
      </c>
      <c r="J58" s="189" t="s">
        <v>181</v>
      </c>
      <c r="K58" s="188"/>
      <c r="L58" s="188" t="s">
        <v>183</v>
      </c>
      <c r="M58" s="190" t="s">
        <v>207</v>
      </c>
      <c r="N58" s="190" t="s">
        <v>208</v>
      </c>
      <c r="O58" s="190"/>
      <c r="P58" s="191">
        <v>7</v>
      </c>
      <c r="Q58" s="192">
        <v>38</v>
      </c>
      <c r="R58" s="192">
        <v>138.36000000000001</v>
      </c>
      <c r="S58" s="163">
        <v>100</v>
      </c>
      <c r="T58" s="157">
        <v>41248</v>
      </c>
      <c r="U58" s="157">
        <v>41271</v>
      </c>
      <c r="V58" s="157">
        <v>41281</v>
      </c>
      <c r="W58" s="157">
        <v>41283</v>
      </c>
      <c r="X58" s="157">
        <v>41288</v>
      </c>
      <c r="Y58" s="157">
        <v>41290</v>
      </c>
      <c r="Z58" s="170">
        <f t="shared" ref="Z58:AE60" si="13">T58-$G58</f>
        <v>100</v>
      </c>
      <c r="AA58" s="170">
        <f t="shared" si="13"/>
        <v>123</v>
      </c>
      <c r="AB58" s="170">
        <f t="shared" si="13"/>
        <v>133</v>
      </c>
      <c r="AC58" s="170">
        <f t="shared" si="13"/>
        <v>135</v>
      </c>
      <c r="AD58" s="170">
        <f t="shared" si="13"/>
        <v>140</v>
      </c>
      <c r="AE58" s="170">
        <f t="shared" si="13"/>
        <v>142</v>
      </c>
      <c r="AF58" s="161">
        <v>30</v>
      </c>
      <c r="AG58" s="161">
        <v>22</v>
      </c>
      <c r="AH58" s="161">
        <v>167.5</v>
      </c>
      <c r="AI58" s="161">
        <v>104.3</v>
      </c>
      <c r="AJ58" s="161">
        <v>21</v>
      </c>
      <c r="AK58" s="161">
        <v>177.6</v>
      </c>
      <c r="AL58" s="161">
        <v>120.5</v>
      </c>
      <c r="AM58" s="161">
        <v>10</v>
      </c>
      <c r="AN58" s="161">
        <v>183.5</v>
      </c>
      <c r="AO58" s="161">
        <v>134.30000000000001</v>
      </c>
      <c r="AP58" s="161">
        <v>13</v>
      </c>
      <c r="AQ58" s="182">
        <f t="shared" si="4"/>
        <v>176.20000000000002</v>
      </c>
      <c r="AR58" s="182">
        <f t="shared" si="5"/>
        <v>119.7</v>
      </c>
      <c r="AS58" s="182">
        <f t="shared" si="6"/>
        <v>14.666666666666666</v>
      </c>
      <c r="AT58" s="193"/>
    </row>
    <row r="59" spans="1:46" s="166" customFormat="1">
      <c r="A59" s="158" t="s">
        <v>322</v>
      </c>
      <c r="B59" s="181" t="s">
        <v>679</v>
      </c>
      <c r="C59" s="158" t="s">
        <v>322</v>
      </c>
      <c r="D59" s="188">
        <v>1</v>
      </c>
      <c r="E59" s="188">
        <v>1</v>
      </c>
      <c r="F59" s="188">
        <v>15</v>
      </c>
      <c r="G59" s="178">
        <v>41148</v>
      </c>
      <c r="H59" s="179">
        <v>70</v>
      </c>
      <c r="I59" s="188">
        <v>23</v>
      </c>
      <c r="J59" s="189" t="s">
        <v>181</v>
      </c>
      <c r="K59" s="188"/>
      <c r="L59" s="188" t="s">
        <v>183</v>
      </c>
      <c r="M59" s="190" t="s">
        <v>207</v>
      </c>
      <c r="N59" s="190" t="s">
        <v>208</v>
      </c>
      <c r="O59" s="190"/>
      <c r="P59" s="191">
        <v>7</v>
      </c>
      <c r="Q59" s="192">
        <v>38</v>
      </c>
      <c r="R59" s="192">
        <v>138.36000000000001</v>
      </c>
      <c r="S59" s="163">
        <v>100</v>
      </c>
      <c r="T59" s="157">
        <v>41211</v>
      </c>
      <c r="U59" s="157">
        <v>41225</v>
      </c>
      <c r="V59" s="157">
        <v>41253</v>
      </c>
      <c r="W59" s="157">
        <v>41255</v>
      </c>
      <c r="X59" s="157">
        <v>41285</v>
      </c>
      <c r="Y59" s="157">
        <v>41288</v>
      </c>
      <c r="Z59" s="170">
        <f t="shared" si="13"/>
        <v>63</v>
      </c>
      <c r="AA59" s="170">
        <f t="shared" si="13"/>
        <v>77</v>
      </c>
      <c r="AB59" s="170">
        <f t="shared" si="13"/>
        <v>105</v>
      </c>
      <c r="AC59" s="170">
        <f t="shared" si="13"/>
        <v>107</v>
      </c>
      <c r="AD59" s="170">
        <f t="shared" si="13"/>
        <v>137</v>
      </c>
      <c r="AE59" s="170">
        <f t="shared" si="13"/>
        <v>140</v>
      </c>
      <c r="AF59" s="161">
        <v>40</v>
      </c>
      <c r="AG59" s="161">
        <v>9</v>
      </c>
      <c r="AH59" s="161">
        <v>190</v>
      </c>
      <c r="AI59" s="161">
        <v>139.9</v>
      </c>
      <c r="AJ59" s="161">
        <v>14</v>
      </c>
      <c r="AK59" s="161">
        <v>182.4</v>
      </c>
      <c r="AL59" s="161">
        <v>134.4</v>
      </c>
      <c r="AM59" s="161">
        <v>9</v>
      </c>
      <c r="AN59" s="161">
        <v>196</v>
      </c>
      <c r="AO59" s="161">
        <v>129.30000000000001</v>
      </c>
      <c r="AP59" s="161">
        <v>23</v>
      </c>
      <c r="AQ59" s="182">
        <f t="shared" si="4"/>
        <v>189.46666666666667</v>
      </c>
      <c r="AR59" s="182">
        <f t="shared" si="5"/>
        <v>134.53333333333333</v>
      </c>
      <c r="AS59" s="182">
        <f t="shared" si="6"/>
        <v>15.333333333333334</v>
      </c>
      <c r="AT59" s="193"/>
    </row>
    <row r="60" spans="1:46" s="166" customFormat="1">
      <c r="A60" s="158" t="s">
        <v>322</v>
      </c>
      <c r="B60" s="181" t="s">
        <v>679</v>
      </c>
      <c r="C60" s="158" t="s">
        <v>322</v>
      </c>
      <c r="D60" s="188">
        <v>1</v>
      </c>
      <c r="E60" s="188">
        <v>1</v>
      </c>
      <c r="F60" s="188">
        <v>15</v>
      </c>
      <c r="G60" s="178">
        <v>41148</v>
      </c>
      <c r="H60" s="179">
        <v>71</v>
      </c>
      <c r="I60" s="188">
        <v>24</v>
      </c>
      <c r="J60" s="189" t="s">
        <v>181</v>
      </c>
      <c r="K60" s="188"/>
      <c r="L60" s="188" t="s">
        <v>183</v>
      </c>
      <c r="M60" s="190" t="s">
        <v>207</v>
      </c>
      <c r="N60" s="190" t="s">
        <v>208</v>
      </c>
      <c r="O60" s="190"/>
      <c r="P60" s="191">
        <v>7</v>
      </c>
      <c r="Q60" s="192">
        <v>38</v>
      </c>
      <c r="R60" s="192">
        <v>138.36000000000001</v>
      </c>
      <c r="S60" s="163">
        <v>100</v>
      </c>
      <c r="T60" s="157">
        <v>41246</v>
      </c>
      <c r="U60" s="157">
        <v>41271</v>
      </c>
      <c r="V60" s="157">
        <v>41283</v>
      </c>
      <c r="W60" s="157">
        <v>41285</v>
      </c>
      <c r="X60" s="157">
        <v>41299</v>
      </c>
      <c r="Y60" s="157">
        <v>41302</v>
      </c>
      <c r="Z60" s="170">
        <f t="shared" si="13"/>
        <v>98</v>
      </c>
      <c r="AA60" s="170">
        <f t="shared" si="13"/>
        <v>123</v>
      </c>
      <c r="AB60" s="170">
        <f t="shared" si="13"/>
        <v>135</v>
      </c>
      <c r="AC60" s="170">
        <f t="shared" si="13"/>
        <v>137</v>
      </c>
      <c r="AD60" s="170">
        <f t="shared" si="13"/>
        <v>151</v>
      </c>
      <c r="AE60" s="170">
        <f t="shared" si="13"/>
        <v>154</v>
      </c>
      <c r="AF60" s="161">
        <v>46</v>
      </c>
      <c r="AG60" s="161">
        <v>10</v>
      </c>
      <c r="AH60" s="161">
        <v>198.7</v>
      </c>
      <c r="AI60" s="161">
        <v>142.19999999999999</v>
      </c>
      <c r="AJ60" s="161">
        <v>10</v>
      </c>
      <c r="AK60" s="161">
        <v>194.7</v>
      </c>
      <c r="AL60" s="161">
        <v>140.30000000000001</v>
      </c>
      <c r="AM60" s="161">
        <v>11</v>
      </c>
      <c r="AN60" s="161">
        <v>180.5</v>
      </c>
      <c r="AO60" s="161">
        <v>125.2</v>
      </c>
      <c r="AP60" s="161">
        <v>12</v>
      </c>
      <c r="AQ60" s="182">
        <f t="shared" si="4"/>
        <v>191.29999999999998</v>
      </c>
      <c r="AR60" s="182">
        <f t="shared" si="5"/>
        <v>135.9</v>
      </c>
      <c r="AS60" s="182">
        <f t="shared" si="6"/>
        <v>11</v>
      </c>
      <c r="AT60" s="193"/>
    </row>
    <row r="61" spans="1:46" s="166" customFormat="1">
      <c r="A61" s="158" t="s">
        <v>471</v>
      </c>
      <c r="B61" s="181" t="s">
        <v>680</v>
      </c>
      <c r="C61" s="158" t="s">
        <v>471</v>
      </c>
      <c r="D61" s="188">
        <v>1</v>
      </c>
      <c r="E61" s="188">
        <v>2</v>
      </c>
      <c r="F61" s="188">
        <v>10</v>
      </c>
      <c r="G61" s="178">
        <v>41148</v>
      </c>
      <c r="H61" s="179">
        <v>9</v>
      </c>
      <c r="I61" s="188">
        <v>25</v>
      </c>
      <c r="J61" s="189" t="s">
        <v>181</v>
      </c>
      <c r="K61" s="188"/>
      <c r="L61" s="188" t="s">
        <v>183</v>
      </c>
      <c r="M61" s="190" t="s">
        <v>204</v>
      </c>
      <c r="N61" s="190" t="s">
        <v>205</v>
      </c>
      <c r="O61" s="190"/>
      <c r="P61" s="191">
        <v>6</v>
      </c>
      <c r="Q61" s="192">
        <v>36.700000000000003</v>
      </c>
      <c r="R61" s="192">
        <v>137.19</v>
      </c>
      <c r="S61" s="163">
        <v>80</v>
      </c>
      <c r="T61" s="157"/>
      <c r="U61" s="157"/>
      <c r="V61" s="157"/>
      <c r="W61" s="157"/>
      <c r="X61" s="157"/>
      <c r="Y61" s="157"/>
      <c r="Z61" s="170"/>
      <c r="AA61" s="170"/>
      <c r="AB61" s="170"/>
      <c r="AC61" s="170"/>
      <c r="AD61" s="170"/>
      <c r="AE61" s="170"/>
      <c r="AF61" s="161">
        <v>129</v>
      </c>
      <c r="AG61" s="161">
        <v>0</v>
      </c>
      <c r="AH61" s="161">
        <v>67.2</v>
      </c>
      <c r="AI61" s="161">
        <v>13.1</v>
      </c>
      <c r="AJ61" s="161">
        <v>7</v>
      </c>
      <c r="AK61" s="161">
        <v>68.599999999999994</v>
      </c>
      <c r="AL61" s="161">
        <v>12.2</v>
      </c>
      <c r="AM61" s="161">
        <v>6</v>
      </c>
      <c r="AN61" s="161">
        <v>69.099999999999994</v>
      </c>
      <c r="AO61" s="161">
        <v>11.6</v>
      </c>
      <c r="AP61" s="161">
        <v>6</v>
      </c>
      <c r="AQ61" s="182">
        <f t="shared" si="4"/>
        <v>68.3</v>
      </c>
      <c r="AR61" s="182">
        <f t="shared" si="5"/>
        <v>12.299999999999999</v>
      </c>
      <c r="AS61" s="182">
        <f t="shared" si="6"/>
        <v>6.333333333333333</v>
      </c>
      <c r="AT61" s="193"/>
    </row>
    <row r="62" spans="1:46" s="166" customFormat="1">
      <c r="A62" s="158" t="s">
        <v>471</v>
      </c>
      <c r="B62" s="181" t="s">
        <v>680</v>
      </c>
      <c r="C62" s="158" t="s">
        <v>471</v>
      </c>
      <c r="D62" s="188">
        <v>3</v>
      </c>
      <c r="E62" s="188">
        <v>1</v>
      </c>
      <c r="F62" s="188">
        <v>12.5</v>
      </c>
      <c r="G62" s="178">
        <v>42170</v>
      </c>
      <c r="H62" s="179">
        <v>297</v>
      </c>
      <c r="I62" s="188">
        <v>110</v>
      </c>
      <c r="J62" s="189" t="s">
        <v>181</v>
      </c>
      <c r="K62" s="188"/>
      <c r="L62" s="188" t="s">
        <v>183</v>
      </c>
      <c r="M62" s="190" t="s">
        <v>204</v>
      </c>
      <c r="N62" s="190" t="s">
        <v>205</v>
      </c>
      <c r="O62" s="190"/>
      <c r="P62" s="191">
        <v>6</v>
      </c>
      <c r="Q62" s="192">
        <v>36.700000000000003</v>
      </c>
      <c r="R62" s="192">
        <v>137.19</v>
      </c>
      <c r="S62" s="163">
        <v>80</v>
      </c>
      <c r="T62" s="157"/>
      <c r="U62" s="157"/>
      <c r="V62" s="157"/>
      <c r="W62" s="157"/>
      <c r="X62" s="157"/>
      <c r="Y62" s="157"/>
      <c r="Z62" s="170"/>
      <c r="AA62" s="170"/>
      <c r="AB62" s="170"/>
      <c r="AC62" s="170"/>
      <c r="AD62" s="170"/>
      <c r="AE62" s="170"/>
      <c r="AF62" s="161">
        <v>129</v>
      </c>
      <c r="AG62" s="169">
        <v>0</v>
      </c>
      <c r="AH62" s="182">
        <v>110</v>
      </c>
      <c r="AI62" s="182">
        <v>45.9</v>
      </c>
      <c r="AJ62" s="169">
        <v>15</v>
      </c>
      <c r="AK62" s="182">
        <v>83.6</v>
      </c>
      <c r="AL62" s="182">
        <v>29.6</v>
      </c>
      <c r="AM62" s="169">
        <v>16</v>
      </c>
      <c r="AN62" s="182">
        <v>86.3</v>
      </c>
      <c r="AO62" s="182">
        <v>26.6</v>
      </c>
      <c r="AP62" s="169">
        <v>12</v>
      </c>
      <c r="AQ62" s="182">
        <f t="shared" si="4"/>
        <v>93.3</v>
      </c>
      <c r="AR62" s="182">
        <f t="shared" si="5"/>
        <v>34.033333333333331</v>
      </c>
      <c r="AS62" s="182">
        <f t="shared" si="6"/>
        <v>14.333333333333334</v>
      </c>
      <c r="AT62" s="158"/>
    </row>
    <row r="63" spans="1:46" s="166" customFormat="1">
      <c r="A63" s="158" t="s">
        <v>471</v>
      </c>
      <c r="B63" s="181" t="s">
        <v>680</v>
      </c>
      <c r="C63" s="158" t="s">
        <v>471</v>
      </c>
      <c r="D63" s="188">
        <v>3</v>
      </c>
      <c r="E63" s="188">
        <v>1</v>
      </c>
      <c r="F63" s="188">
        <v>12.5</v>
      </c>
      <c r="G63" s="178">
        <v>42170</v>
      </c>
      <c r="H63" s="179">
        <v>298</v>
      </c>
      <c r="I63" s="188">
        <v>111</v>
      </c>
      <c r="J63" s="189" t="s">
        <v>181</v>
      </c>
      <c r="K63" s="188"/>
      <c r="L63" s="188" t="s">
        <v>183</v>
      </c>
      <c r="M63" s="190" t="s">
        <v>204</v>
      </c>
      <c r="N63" s="190" t="s">
        <v>205</v>
      </c>
      <c r="O63" s="190"/>
      <c r="P63" s="191">
        <v>6</v>
      </c>
      <c r="Q63" s="192">
        <v>36.700000000000003</v>
      </c>
      <c r="R63" s="192">
        <v>137.19</v>
      </c>
      <c r="S63" s="163">
        <v>80</v>
      </c>
      <c r="T63" s="157"/>
      <c r="U63" s="157"/>
      <c r="V63" s="157"/>
      <c r="W63" s="157"/>
      <c r="X63" s="157"/>
      <c r="Y63" s="157"/>
      <c r="Z63" s="170"/>
      <c r="AA63" s="170"/>
      <c r="AB63" s="170"/>
      <c r="AC63" s="170"/>
      <c r="AD63" s="170"/>
      <c r="AE63" s="170"/>
      <c r="AF63" s="161">
        <v>98</v>
      </c>
      <c r="AG63" s="169">
        <v>0</v>
      </c>
      <c r="AH63" s="182">
        <v>90.2</v>
      </c>
      <c r="AI63" s="182">
        <v>22.5</v>
      </c>
      <c r="AJ63" s="169">
        <v>10</v>
      </c>
      <c r="AK63" s="182">
        <v>81.5</v>
      </c>
      <c r="AL63" s="182">
        <v>20.100000000000001</v>
      </c>
      <c r="AM63" s="169">
        <v>9</v>
      </c>
      <c r="AN63" s="182">
        <v>89.2</v>
      </c>
      <c r="AO63" s="182">
        <v>17.5</v>
      </c>
      <c r="AP63" s="169">
        <v>7</v>
      </c>
      <c r="AQ63" s="182">
        <f t="shared" si="4"/>
        <v>86.966666666666654</v>
      </c>
      <c r="AR63" s="182">
        <f t="shared" si="5"/>
        <v>20.033333333333335</v>
      </c>
      <c r="AS63" s="182">
        <f t="shared" si="6"/>
        <v>8.6666666666666661</v>
      </c>
      <c r="AT63" s="158"/>
    </row>
    <row r="64" spans="1:46" s="166" customFormat="1">
      <c r="A64" s="158" t="s">
        <v>471</v>
      </c>
      <c r="B64" s="181" t="s">
        <v>680</v>
      </c>
      <c r="C64" s="158" t="s">
        <v>471</v>
      </c>
      <c r="D64" s="188">
        <v>3</v>
      </c>
      <c r="E64" s="188">
        <v>1</v>
      </c>
      <c r="F64" s="188">
        <v>12.5</v>
      </c>
      <c r="G64" s="178">
        <v>42170</v>
      </c>
      <c r="H64" s="179">
        <v>299</v>
      </c>
      <c r="I64" s="188">
        <v>112</v>
      </c>
      <c r="J64" s="189" t="s">
        <v>181</v>
      </c>
      <c r="K64" s="188"/>
      <c r="L64" s="188" t="s">
        <v>183</v>
      </c>
      <c r="M64" s="190" t="s">
        <v>204</v>
      </c>
      <c r="N64" s="190" t="s">
        <v>205</v>
      </c>
      <c r="O64" s="190"/>
      <c r="P64" s="191">
        <v>6</v>
      </c>
      <c r="Q64" s="192">
        <v>36.700000000000003</v>
      </c>
      <c r="R64" s="192">
        <v>137.19</v>
      </c>
      <c r="S64" s="163">
        <v>80</v>
      </c>
      <c r="T64" s="157"/>
      <c r="U64" s="157"/>
      <c r="V64" s="157"/>
      <c r="W64" s="157"/>
      <c r="X64" s="157"/>
      <c r="Y64" s="157"/>
      <c r="Z64" s="170"/>
      <c r="AA64" s="170"/>
      <c r="AB64" s="170"/>
      <c r="AC64" s="170"/>
      <c r="AD64" s="170"/>
      <c r="AE64" s="170"/>
      <c r="AF64" s="161">
        <v>112</v>
      </c>
      <c r="AG64" s="169">
        <v>0</v>
      </c>
      <c r="AH64" s="182">
        <v>99.5</v>
      </c>
      <c r="AI64" s="182">
        <v>27.6</v>
      </c>
      <c r="AJ64" s="169">
        <v>10</v>
      </c>
      <c r="AK64" s="182">
        <v>91.3</v>
      </c>
      <c r="AL64" s="182">
        <v>28.5</v>
      </c>
      <c r="AM64" s="169">
        <v>13</v>
      </c>
      <c r="AN64" s="182">
        <v>95.3</v>
      </c>
      <c r="AO64" s="182">
        <v>31.3</v>
      </c>
      <c r="AP64" s="169">
        <v>12</v>
      </c>
      <c r="AQ64" s="182">
        <f t="shared" si="4"/>
        <v>95.366666666666674</v>
      </c>
      <c r="AR64" s="182">
        <f t="shared" si="5"/>
        <v>29.133333333333336</v>
      </c>
      <c r="AS64" s="182">
        <f t="shared" si="6"/>
        <v>11.666666666666666</v>
      </c>
      <c r="AT64" s="158"/>
    </row>
    <row r="65" spans="1:46" s="166" customFormat="1">
      <c r="A65" s="158" t="s">
        <v>471</v>
      </c>
      <c r="B65" s="181" t="s">
        <v>680</v>
      </c>
      <c r="C65" s="158" t="s">
        <v>471</v>
      </c>
      <c r="D65" s="188">
        <v>1</v>
      </c>
      <c r="E65" s="188">
        <v>1</v>
      </c>
      <c r="F65" s="188">
        <v>15</v>
      </c>
      <c r="G65" s="178">
        <v>41148</v>
      </c>
      <c r="H65" s="179">
        <v>72</v>
      </c>
      <c r="I65" s="188">
        <v>28</v>
      </c>
      <c r="J65" s="189" t="s">
        <v>181</v>
      </c>
      <c r="K65" s="188"/>
      <c r="L65" s="188" t="s">
        <v>183</v>
      </c>
      <c r="M65" s="190" t="s">
        <v>204</v>
      </c>
      <c r="N65" s="190" t="s">
        <v>205</v>
      </c>
      <c r="O65" s="190"/>
      <c r="P65" s="191">
        <v>6</v>
      </c>
      <c r="Q65" s="192">
        <v>36.700000000000003</v>
      </c>
      <c r="R65" s="192">
        <v>137.19</v>
      </c>
      <c r="S65" s="163">
        <v>80</v>
      </c>
      <c r="T65" s="157">
        <v>41241</v>
      </c>
      <c r="U65" s="157">
        <v>41246</v>
      </c>
      <c r="V65" s="157">
        <v>41274</v>
      </c>
      <c r="W65" s="157">
        <v>41278</v>
      </c>
      <c r="X65" s="157">
        <v>41290</v>
      </c>
      <c r="Y65" s="157">
        <v>41292</v>
      </c>
      <c r="Z65" s="170">
        <f t="shared" ref="Z65:AE65" si="14">T65-$G65</f>
        <v>93</v>
      </c>
      <c r="AA65" s="170">
        <f t="shared" si="14"/>
        <v>98</v>
      </c>
      <c r="AB65" s="170">
        <f t="shared" si="14"/>
        <v>126</v>
      </c>
      <c r="AC65" s="170">
        <f t="shared" si="14"/>
        <v>130</v>
      </c>
      <c r="AD65" s="170">
        <f t="shared" si="14"/>
        <v>142</v>
      </c>
      <c r="AE65" s="170">
        <f t="shared" si="14"/>
        <v>144</v>
      </c>
      <c r="AF65" s="161">
        <v>39</v>
      </c>
      <c r="AG65" s="161">
        <v>14</v>
      </c>
      <c r="AH65" s="161">
        <v>173.7</v>
      </c>
      <c r="AI65" s="161">
        <v>120.1</v>
      </c>
      <c r="AJ65" s="161">
        <v>9</v>
      </c>
      <c r="AK65" s="161">
        <v>177.9</v>
      </c>
      <c r="AL65" s="161">
        <v>144.6</v>
      </c>
      <c r="AM65" s="161">
        <v>15</v>
      </c>
      <c r="AN65" s="161">
        <v>181.7</v>
      </c>
      <c r="AO65" s="161">
        <v>142.80000000000001</v>
      </c>
      <c r="AP65" s="161">
        <v>12</v>
      </c>
      <c r="AQ65" s="182">
        <f t="shared" si="4"/>
        <v>177.76666666666665</v>
      </c>
      <c r="AR65" s="182">
        <f t="shared" si="5"/>
        <v>135.83333333333334</v>
      </c>
      <c r="AS65" s="182">
        <f t="shared" si="6"/>
        <v>12</v>
      </c>
      <c r="AT65" s="193"/>
    </row>
    <row r="66" spans="1:46">
      <c r="A66" s="158" t="s">
        <v>201</v>
      </c>
      <c r="B66" s="181" t="s">
        <v>685</v>
      </c>
      <c r="C66" s="158" t="s">
        <v>201</v>
      </c>
      <c r="D66" s="188">
        <v>1</v>
      </c>
      <c r="E66" s="188">
        <v>2</v>
      </c>
      <c r="F66" s="188">
        <v>10</v>
      </c>
      <c r="G66" s="178">
        <v>41148</v>
      </c>
      <c r="H66" s="179">
        <v>10</v>
      </c>
      <c r="I66" s="188">
        <v>31</v>
      </c>
      <c r="J66" s="189" t="s">
        <v>181</v>
      </c>
      <c r="L66" s="188" t="s">
        <v>183</v>
      </c>
      <c r="M66" s="190" t="s">
        <v>197</v>
      </c>
      <c r="N66" s="190" t="s">
        <v>198</v>
      </c>
      <c r="O66" s="190"/>
      <c r="P66" s="191" t="s">
        <v>199</v>
      </c>
      <c r="Q66" s="192">
        <v>32.159999999999997</v>
      </c>
      <c r="R66" s="192">
        <v>130.38999999999999</v>
      </c>
      <c r="S66" s="163">
        <v>560</v>
      </c>
      <c r="T66" s="157">
        <v>41187</v>
      </c>
      <c r="Z66" s="170">
        <f t="shared" ref="Z66:Z74" si="15">T66-$G66</f>
        <v>39</v>
      </c>
      <c r="AF66" s="161">
        <v>52</v>
      </c>
      <c r="AG66" s="161">
        <v>0</v>
      </c>
      <c r="AH66" s="161">
        <v>96</v>
      </c>
      <c r="AI66" s="161">
        <v>27.5</v>
      </c>
      <c r="AJ66" s="161">
        <v>11</v>
      </c>
      <c r="AK66" s="161">
        <v>93.9</v>
      </c>
      <c r="AL66" s="161">
        <v>23.6</v>
      </c>
      <c r="AM66" s="161">
        <v>7</v>
      </c>
      <c r="AN66" s="161">
        <v>96.1</v>
      </c>
      <c r="AO66" s="161">
        <v>29.3</v>
      </c>
      <c r="AP66" s="161">
        <v>12</v>
      </c>
      <c r="AQ66" s="182">
        <f t="shared" ref="AQ66:AQ129" si="16">(AH66+AK66+AN66)/3</f>
        <v>95.333333333333329</v>
      </c>
      <c r="AR66" s="182">
        <f t="shared" ref="AR66:AR129" si="17">(AI66+AL66+AO66)/3</f>
        <v>26.8</v>
      </c>
      <c r="AS66" s="182">
        <f t="shared" ref="AS66:AS129" si="18">(AJ66+AM66+AP66)/3</f>
        <v>10</v>
      </c>
    </row>
    <row r="67" spans="1:46">
      <c r="A67" s="158" t="s">
        <v>201</v>
      </c>
      <c r="B67" s="181" t="s">
        <v>685</v>
      </c>
      <c r="C67" s="158" t="s">
        <v>201</v>
      </c>
      <c r="D67" s="188">
        <v>1</v>
      </c>
      <c r="E67" s="188">
        <v>2</v>
      </c>
      <c r="F67" s="188">
        <v>10</v>
      </c>
      <c r="G67" s="178">
        <v>41148</v>
      </c>
      <c r="H67" s="179">
        <v>11</v>
      </c>
      <c r="I67" s="188">
        <v>32</v>
      </c>
      <c r="J67" s="189" t="s">
        <v>181</v>
      </c>
      <c r="L67" s="188" t="s">
        <v>183</v>
      </c>
      <c r="M67" s="190" t="s">
        <v>197</v>
      </c>
      <c r="N67" s="190" t="s">
        <v>198</v>
      </c>
      <c r="O67" s="190"/>
      <c r="P67" s="191" t="s">
        <v>199</v>
      </c>
      <c r="Q67" s="192">
        <v>32.159999999999997</v>
      </c>
      <c r="R67" s="192">
        <v>130.38999999999999</v>
      </c>
      <c r="S67" s="163">
        <v>560</v>
      </c>
      <c r="T67" s="157">
        <v>41187</v>
      </c>
      <c r="Z67" s="170">
        <f t="shared" si="15"/>
        <v>39</v>
      </c>
      <c r="AF67" s="161">
        <v>55</v>
      </c>
      <c r="AG67" s="161">
        <v>0</v>
      </c>
      <c r="AH67" s="161">
        <v>100.8</v>
      </c>
      <c r="AI67" s="161">
        <v>32</v>
      </c>
      <c r="AJ67" s="161">
        <v>16</v>
      </c>
      <c r="AK67" s="161">
        <v>95.7</v>
      </c>
      <c r="AL67" s="161">
        <v>20.5</v>
      </c>
      <c r="AM67" s="161">
        <v>9</v>
      </c>
      <c r="AN67" s="161">
        <v>95.5</v>
      </c>
      <c r="AO67" s="161">
        <v>20.3</v>
      </c>
      <c r="AP67" s="161">
        <v>7</v>
      </c>
      <c r="AQ67" s="182">
        <f t="shared" si="16"/>
        <v>97.333333333333329</v>
      </c>
      <c r="AR67" s="182">
        <f t="shared" si="17"/>
        <v>24.266666666666666</v>
      </c>
      <c r="AS67" s="182">
        <f t="shared" si="18"/>
        <v>10.666666666666666</v>
      </c>
    </row>
    <row r="68" spans="1:46">
      <c r="A68" s="158" t="s">
        <v>201</v>
      </c>
      <c r="B68" s="181" t="s">
        <v>685</v>
      </c>
      <c r="C68" s="158" t="s">
        <v>201</v>
      </c>
      <c r="D68" s="188">
        <v>1</v>
      </c>
      <c r="E68" s="188">
        <v>2</v>
      </c>
      <c r="F68" s="188">
        <v>10</v>
      </c>
      <c r="G68" s="178">
        <v>41148</v>
      </c>
      <c r="H68" s="179">
        <v>12</v>
      </c>
      <c r="I68" s="188">
        <v>33</v>
      </c>
      <c r="J68" s="189" t="s">
        <v>181</v>
      </c>
      <c r="L68" s="188" t="s">
        <v>183</v>
      </c>
      <c r="M68" s="190" t="s">
        <v>197</v>
      </c>
      <c r="N68" s="190" t="s">
        <v>198</v>
      </c>
      <c r="O68" s="190"/>
      <c r="P68" s="191" t="s">
        <v>199</v>
      </c>
      <c r="Q68" s="192">
        <v>32.159999999999997</v>
      </c>
      <c r="R68" s="192">
        <v>130.38999999999999</v>
      </c>
      <c r="S68" s="163">
        <v>560</v>
      </c>
      <c r="T68" s="157">
        <v>41187</v>
      </c>
      <c r="U68" s="157">
        <v>41187</v>
      </c>
      <c r="V68" s="157">
        <v>41192</v>
      </c>
      <c r="W68" s="157">
        <v>41197</v>
      </c>
      <c r="Z68" s="170">
        <f t="shared" si="15"/>
        <v>39</v>
      </c>
      <c r="AA68" s="170">
        <f t="shared" ref="AA68:AC74" si="19">U68-$G68</f>
        <v>39</v>
      </c>
      <c r="AB68" s="170">
        <f t="shared" si="19"/>
        <v>44</v>
      </c>
      <c r="AC68" s="170">
        <f t="shared" si="19"/>
        <v>49</v>
      </c>
      <c r="AF68" s="161">
        <v>70</v>
      </c>
      <c r="AG68" s="161">
        <v>2</v>
      </c>
      <c r="AH68" s="161">
        <v>142.5</v>
      </c>
      <c r="AI68" s="161">
        <v>66.3</v>
      </c>
      <c r="AJ68" s="161">
        <v>22</v>
      </c>
      <c r="AK68" s="161">
        <v>128.80000000000001</v>
      </c>
      <c r="AL68" s="161">
        <v>51.2</v>
      </c>
      <c r="AM68" s="161">
        <v>17</v>
      </c>
      <c r="AN68" s="161">
        <v>135.1</v>
      </c>
      <c r="AO68" s="161">
        <v>60.5</v>
      </c>
      <c r="AP68" s="161">
        <v>14</v>
      </c>
      <c r="AQ68" s="182">
        <f t="shared" si="16"/>
        <v>135.46666666666667</v>
      </c>
      <c r="AR68" s="182">
        <f t="shared" si="17"/>
        <v>59.333333333333336</v>
      </c>
      <c r="AS68" s="182">
        <f t="shared" si="18"/>
        <v>17.666666666666668</v>
      </c>
    </row>
    <row r="69" spans="1:46">
      <c r="A69" s="158" t="s">
        <v>201</v>
      </c>
      <c r="B69" s="181" t="s">
        <v>685</v>
      </c>
      <c r="C69" s="158" t="s">
        <v>201</v>
      </c>
      <c r="D69" s="188">
        <v>3</v>
      </c>
      <c r="E69" s="188">
        <v>1</v>
      </c>
      <c r="F69" s="188">
        <v>12.5</v>
      </c>
      <c r="G69" s="178">
        <v>42170</v>
      </c>
      <c r="H69" s="179">
        <v>300</v>
      </c>
      <c r="I69" s="188">
        <v>113</v>
      </c>
      <c r="J69" s="189" t="s">
        <v>181</v>
      </c>
      <c r="L69" s="188" t="s">
        <v>183</v>
      </c>
      <c r="M69" s="190" t="s">
        <v>197</v>
      </c>
      <c r="N69" s="190" t="s">
        <v>198</v>
      </c>
      <c r="O69" s="190"/>
      <c r="P69" s="191" t="s">
        <v>199</v>
      </c>
      <c r="Q69" s="192">
        <v>32.159999999999997</v>
      </c>
      <c r="R69" s="192">
        <v>130.38999999999999</v>
      </c>
      <c r="S69" s="163">
        <v>560</v>
      </c>
      <c r="T69" s="157">
        <v>42212</v>
      </c>
      <c r="U69" s="157">
        <v>42219</v>
      </c>
      <c r="V69" s="157">
        <v>42233</v>
      </c>
      <c r="W69" s="157">
        <v>42240</v>
      </c>
      <c r="X69" s="157">
        <v>42240</v>
      </c>
      <c r="Y69" s="157">
        <v>42240</v>
      </c>
      <c r="Z69" s="170">
        <f t="shared" si="15"/>
        <v>42</v>
      </c>
      <c r="AA69" s="170">
        <f t="shared" si="19"/>
        <v>49</v>
      </c>
      <c r="AB69" s="170">
        <f t="shared" si="19"/>
        <v>63</v>
      </c>
      <c r="AC69" s="170">
        <f t="shared" si="19"/>
        <v>70</v>
      </c>
      <c r="AD69" s="170">
        <f t="shared" ref="AD69:AE74" si="20">X69-$G69</f>
        <v>70</v>
      </c>
      <c r="AE69" s="170">
        <f t="shared" si="20"/>
        <v>70</v>
      </c>
      <c r="AF69" s="161">
        <v>99</v>
      </c>
      <c r="AG69" s="169">
        <v>5</v>
      </c>
      <c r="AH69" s="182">
        <v>155.19999999999999</v>
      </c>
      <c r="AI69" s="182">
        <v>117</v>
      </c>
      <c r="AJ69" s="169">
        <v>7</v>
      </c>
      <c r="AK69" s="182">
        <v>110.8</v>
      </c>
      <c r="AL69" s="182">
        <v>96</v>
      </c>
      <c r="AM69" s="169">
        <v>8</v>
      </c>
      <c r="AN69" s="182">
        <v>185</v>
      </c>
      <c r="AO69" s="182">
        <v>110.5</v>
      </c>
      <c r="AP69" s="169">
        <v>21</v>
      </c>
      <c r="AQ69" s="182">
        <f t="shared" si="16"/>
        <v>150.33333333333334</v>
      </c>
      <c r="AR69" s="182">
        <f t="shared" si="17"/>
        <v>107.83333333333333</v>
      </c>
      <c r="AS69" s="182">
        <f t="shared" si="18"/>
        <v>12</v>
      </c>
      <c r="AT69" s="158"/>
    </row>
    <row r="70" spans="1:46">
      <c r="A70" s="158" t="s">
        <v>201</v>
      </c>
      <c r="B70" s="181" t="s">
        <v>685</v>
      </c>
      <c r="C70" s="158" t="s">
        <v>201</v>
      </c>
      <c r="D70" s="188">
        <v>3</v>
      </c>
      <c r="E70" s="188">
        <v>1</v>
      </c>
      <c r="F70" s="188">
        <v>12.5</v>
      </c>
      <c r="G70" s="178">
        <v>42170</v>
      </c>
      <c r="H70" s="179">
        <v>301</v>
      </c>
      <c r="I70" s="188">
        <v>114</v>
      </c>
      <c r="J70" s="189" t="s">
        <v>181</v>
      </c>
      <c r="L70" s="188" t="s">
        <v>183</v>
      </c>
      <c r="M70" s="190" t="s">
        <v>197</v>
      </c>
      <c r="N70" s="190" t="s">
        <v>198</v>
      </c>
      <c r="O70" s="190"/>
      <c r="P70" s="191" t="s">
        <v>199</v>
      </c>
      <c r="Q70" s="192">
        <v>32.159999999999997</v>
      </c>
      <c r="R70" s="192">
        <v>130.38999999999999</v>
      </c>
      <c r="S70" s="163">
        <v>560</v>
      </c>
      <c r="T70" s="157">
        <v>42212</v>
      </c>
      <c r="U70" s="157">
        <v>42212</v>
      </c>
      <c r="V70" s="157">
        <v>42219</v>
      </c>
      <c r="W70" s="157">
        <v>42219</v>
      </c>
      <c r="X70" s="157">
        <v>42233</v>
      </c>
      <c r="Y70" s="157">
        <v>42233</v>
      </c>
      <c r="Z70" s="170">
        <f t="shared" si="15"/>
        <v>42</v>
      </c>
      <c r="AA70" s="170">
        <f t="shared" si="19"/>
        <v>42</v>
      </c>
      <c r="AB70" s="170">
        <f t="shared" si="19"/>
        <v>49</v>
      </c>
      <c r="AC70" s="170">
        <f t="shared" si="19"/>
        <v>49</v>
      </c>
      <c r="AD70" s="170">
        <f t="shared" si="20"/>
        <v>63</v>
      </c>
      <c r="AE70" s="170">
        <f t="shared" si="20"/>
        <v>63</v>
      </c>
      <c r="AF70" s="161">
        <v>87</v>
      </c>
      <c r="AG70" s="169">
        <v>6</v>
      </c>
      <c r="AH70" s="182">
        <v>123.2</v>
      </c>
      <c r="AI70" s="182">
        <v>76.400000000000006</v>
      </c>
      <c r="AJ70" s="169">
        <v>7</v>
      </c>
      <c r="AK70" s="182">
        <v>129.5</v>
      </c>
      <c r="AL70" s="182">
        <v>94.5</v>
      </c>
      <c r="AM70" s="169">
        <v>7</v>
      </c>
      <c r="AN70" s="182">
        <v>202.3</v>
      </c>
      <c r="AO70" s="182">
        <v>106.1</v>
      </c>
      <c r="AP70" s="169">
        <v>15</v>
      </c>
      <c r="AQ70" s="182">
        <f t="shared" si="16"/>
        <v>151.66666666666666</v>
      </c>
      <c r="AR70" s="182">
        <f t="shared" si="17"/>
        <v>92.333333333333329</v>
      </c>
      <c r="AS70" s="182">
        <f t="shared" si="18"/>
        <v>9.6666666666666661</v>
      </c>
      <c r="AT70" s="158"/>
    </row>
    <row r="71" spans="1:46">
      <c r="A71" s="158" t="s">
        <v>201</v>
      </c>
      <c r="B71" s="181" t="s">
        <v>685</v>
      </c>
      <c r="C71" s="158" t="s">
        <v>201</v>
      </c>
      <c r="D71" s="188">
        <v>3</v>
      </c>
      <c r="E71" s="188">
        <v>1</v>
      </c>
      <c r="F71" s="188">
        <v>12.5</v>
      </c>
      <c r="G71" s="178">
        <v>42170</v>
      </c>
      <c r="H71" s="179">
        <v>302</v>
      </c>
      <c r="I71" s="188">
        <v>115</v>
      </c>
      <c r="J71" s="189" t="s">
        <v>181</v>
      </c>
      <c r="L71" s="188" t="s">
        <v>183</v>
      </c>
      <c r="M71" s="190" t="s">
        <v>197</v>
      </c>
      <c r="N71" s="190" t="s">
        <v>198</v>
      </c>
      <c r="O71" s="190"/>
      <c r="P71" s="191" t="s">
        <v>199</v>
      </c>
      <c r="Q71" s="192">
        <v>32.159999999999997</v>
      </c>
      <c r="R71" s="192">
        <v>130.38999999999999</v>
      </c>
      <c r="S71" s="163">
        <v>560</v>
      </c>
      <c r="T71" s="157">
        <v>42219</v>
      </c>
      <c r="U71" s="157">
        <v>42226</v>
      </c>
      <c r="V71" s="157">
        <v>42233</v>
      </c>
      <c r="W71" s="157">
        <v>42233</v>
      </c>
      <c r="X71" s="157">
        <v>42240</v>
      </c>
      <c r="Y71" s="157">
        <v>42240</v>
      </c>
      <c r="Z71" s="170">
        <f t="shared" si="15"/>
        <v>49</v>
      </c>
      <c r="AA71" s="170">
        <f t="shared" si="19"/>
        <v>56</v>
      </c>
      <c r="AB71" s="170">
        <f t="shared" si="19"/>
        <v>63</v>
      </c>
      <c r="AC71" s="170">
        <f t="shared" si="19"/>
        <v>63</v>
      </c>
      <c r="AD71" s="170">
        <f t="shared" si="20"/>
        <v>70</v>
      </c>
      <c r="AE71" s="170">
        <f t="shared" si="20"/>
        <v>70</v>
      </c>
      <c r="AF71" s="161">
        <v>80</v>
      </c>
      <c r="AG71" s="169">
        <v>3</v>
      </c>
      <c r="AH71" s="182">
        <v>221.9</v>
      </c>
      <c r="AI71" s="182">
        <v>129.1</v>
      </c>
      <c r="AJ71" s="169">
        <v>27</v>
      </c>
      <c r="AK71" s="182">
        <v>202.3</v>
      </c>
      <c r="AL71" s="182">
        <v>123.1</v>
      </c>
      <c r="AM71" s="169">
        <v>27</v>
      </c>
      <c r="AN71" s="182">
        <v>200.7</v>
      </c>
      <c r="AO71" s="182">
        <v>119.3</v>
      </c>
      <c r="AP71" s="169">
        <v>27</v>
      </c>
      <c r="AQ71" s="182">
        <f t="shared" si="16"/>
        <v>208.30000000000004</v>
      </c>
      <c r="AR71" s="182">
        <f t="shared" si="17"/>
        <v>123.83333333333333</v>
      </c>
      <c r="AS71" s="182">
        <f t="shared" si="18"/>
        <v>27</v>
      </c>
      <c r="AT71" s="158"/>
    </row>
    <row r="72" spans="1:46">
      <c r="A72" s="158" t="s">
        <v>201</v>
      </c>
      <c r="B72" s="181" t="s">
        <v>685</v>
      </c>
      <c r="C72" s="158" t="s">
        <v>201</v>
      </c>
      <c r="D72" s="188">
        <v>1</v>
      </c>
      <c r="E72" s="188">
        <v>1</v>
      </c>
      <c r="F72" s="188">
        <v>15</v>
      </c>
      <c r="G72" s="178">
        <v>41148</v>
      </c>
      <c r="H72" s="179">
        <v>73</v>
      </c>
      <c r="I72" s="188">
        <v>34</v>
      </c>
      <c r="J72" s="189" t="s">
        <v>181</v>
      </c>
      <c r="L72" s="188" t="s">
        <v>183</v>
      </c>
      <c r="M72" s="190" t="s">
        <v>197</v>
      </c>
      <c r="N72" s="190" t="s">
        <v>198</v>
      </c>
      <c r="O72" s="190"/>
      <c r="P72" s="191" t="s">
        <v>199</v>
      </c>
      <c r="Q72" s="192">
        <v>32.159999999999997</v>
      </c>
      <c r="R72" s="192">
        <v>130.38999999999999</v>
      </c>
      <c r="S72" s="163">
        <v>560</v>
      </c>
      <c r="T72" s="157">
        <v>41271</v>
      </c>
      <c r="U72" s="157">
        <v>41285</v>
      </c>
      <c r="V72" s="157">
        <v>41320</v>
      </c>
      <c r="W72" s="157">
        <v>41327</v>
      </c>
      <c r="X72" s="157">
        <v>41348</v>
      </c>
      <c r="Y72" s="157">
        <v>41351</v>
      </c>
      <c r="Z72" s="170">
        <f t="shared" si="15"/>
        <v>123</v>
      </c>
      <c r="AA72" s="170">
        <f t="shared" si="19"/>
        <v>137</v>
      </c>
      <c r="AB72" s="170">
        <f t="shared" si="19"/>
        <v>172</v>
      </c>
      <c r="AC72" s="170">
        <f t="shared" si="19"/>
        <v>179</v>
      </c>
      <c r="AD72" s="170">
        <f t="shared" si="20"/>
        <v>200</v>
      </c>
      <c r="AE72" s="170">
        <f t="shared" si="20"/>
        <v>203</v>
      </c>
      <c r="AF72" s="161">
        <v>35</v>
      </c>
      <c r="AG72" s="161">
        <v>14</v>
      </c>
      <c r="AH72" s="161">
        <v>193.2</v>
      </c>
      <c r="AI72" s="161">
        <v>106.3</v>
      </c>
      <c r="AJ72" s="161">
        <v>19</v>
      </c>
      <c r="AK72" s="161">
        <v>182.5</v>
      </c>
      <c r="AL72" s="161">
        <v>97.6</v>
      </c>
      <c r="AM72" s="161">
        <v>20</v>
      </c>
      <c r="AN72" s="161">
        <v>150.80000000000001</v>
      </c>
      <c r="AO72" s="161">
        <v>59.4</v>
      </c>
      <c r="AP72" s="161">
        <v>12</v>
      </c>
      <c r="AQ72" s="182">
        <f t="shared" si="16"/>
        <v>175.5</v>
      </c>
      <c r="AR72" s="182">
        <f t="shared" si="17"/>
        <v>87.766666666666652</v>
      </c>
      <c r="AS72" s="182">
        <f t="shared" si="18"/>
        <v>17</v>
      </c>
    </row>
    <row r="73" spans="1:46">
      <c r="A73" s="158" t="s">
        <v>201</v>
      </c>
      <c r="B73" s="181" t="s">
        <v>685</v>
      </c>
      <c r="C73" s="158" t="s">
        <v>201</v>
      </c>
      <c r="D73" s="188">
        <v>1</v>
      </c>
      <c r="E73" s="188">
        <v>1</v>
      </c>
      <c r="F73" s="188">
        <v>15</v>
      </c>
      <c r="G73" s="178">
        <v>41148</v>
      </c>
      <c r="H73" s="179">
        <v>74</v>
      </c>
      <c r="I73" s="188">
        <v>35</v>
      </c>
      <c r="J73" s="189" t="s">
        <v>181</v>
      </c>
      <c r="L73" s="188" t="s">
        <v>183</v>
      </c>
      <c r="M73" s="190" t="s">
        <v>197</v>
      </c>
      <c r="N73" s="190" t="s">
        <v>198</v>
      </c>
      <c r="O73" s="190"/>
      <c r="P73" s="191" t="s">
        <v>199</v>
      </c>
      <c r="Q73" s="192">
        <v>32.159999999999997</v>
      </c>
      <c r="R73" s="192">
        <v>130.38999999999999</v>
      </c>
      <c r="S73" s="163">
        <v>560</v>
      </c>
      <c r="T73" s="157">
        <v>41271</v>
      </c>
      <c r="U73" s="157">
        <v>41285</v>
      </c>
      <c r="V73" s="157">
        <v>41313</v>
      </c>
      <c r="W73" s="157">
        <v>41320</v>
      </c>
      <c r="X73" s="157">
        <v>41334</v>
      </c>
      <c r="Y73" s="157">
        <v>41339</v>
      </c>
      <c r="Z73" s="170">
        <f t="shared" si="15"/>
        <v>123</v>
      </c>
      <c r="AA73" s="170">
        <f t="shared" si="19"/>
        <v>137</v>
      </c>
      <c r="AB73" s="170">
        <f t="shared" si="19"/>
        <v>165</v>
      </c>
      <c r="AC73" s="170">
        <f t="shared" si="19"/>
        <v>172</v>
      </c>
      <c r="AD73" s="170">
        <f t="shared" si="20"/>
        <v>186</v>
      </c>
      <c r="AE73" s="170">
        <f t="shared" si="20"/>
        <v>191</v>
      </c>
      <c r="AF73" s="161">
        <v>44</v>
      </c>
      <c r="AG73" s="161">
        <v>16</v>
      </c>
      <c r="AH73" s="161">
        <v>181.8</v>
      </c>
      <c r="AI73" s="161">
        <v>93.5</v>
      </c>
      <c r="AJ73" s="161">
        <v>17</v>
      </c>
      <c r="AK73" s="161">
        <v>188.9</v>
      </c>
      <c r="AL73" s="161">
        <v>95.1</v>
      </c>
      <c r="AM73" s="161">
        <v>16</v>
      </c>
      <c r="AN73" s="161">
        <v>196.1</v>
      </c>
      <c r="AO73" s="161">
        <v>141.9</v>
      </c>
      <c r="AP73" s="161">
        <v>16</v>
      </c>
      <c r="AQ73" s="182">
        <f t="shared" si="16"/>
        <v>188.93333333333337</v>
      </c>
      <c r="AR73" s="182">
        <f t="shared" si="17"/>
        <v>110.16666666666667</v>
      </c>
      <c r="AS73" s="182">
        <f t="shared" si="18"/>
        <v>16.333333333333332</v>
      </c>
    </row>
    <row r="74" spans="1:46">
      <c r="A74" s="158" t="s">
        <v>201</v>
      </c>
      <c r="B74" s="181" t="s">
        <v>685</v>
      </c>
      <c r="C74" s="158" t="s">
        <v>201</v>
      </c>
      <c r="D74" s="188">
        <v>1</v>
      </c>
      <c r="E74" s="188">
        <v>1</v>
      </c>
      <c r="F74" s="188">
        <v>15</v>
      </c>
      <c r="G74" s="178">
        <v>41148</v>
      </c>
      <c r="H74" s="179">
        <v>75</v>
      </c>
      <c r="I74" s="188">
        <v>36</v>
      </c>
      <c r="J74" s="189" t="s">
        <v>181</v>
      </c>
      <c r="L74" s="188" t="s">
        <v>183</v>
      </c>
      <c r="M74" s="190" t="s">
        <v>197</v>
      </c>
      <c r="N74" s="190" t="s">
        <v>198</v>
      </c>
      <c r="O74" s="190"/>
      <c r="P74" s="191" t="s">
        <v>199</v>
      </c>
      <c r="Q74" s="192">
        <v>32.159999999999997</v>
      </c>
      <c r="R74" s="192">
        <v>130.38999999999999</v>
      </c>
      <c r="S74" s="163">
        <v>560</v>
      </c>
      <c r="T74" s="157">
        <v>41227</v>
      </c>
      <c r="U74" s="157">
        <v>41283</v>
      </c>
      <c r="V74" s="157">
        <v>41285</v>
      </c>
      <c r="W74" s="157">
        <v>41290</v>
      </c>
      <c r="X74" s="157">
        <v>41313</v>
      </c>
      <c r="Y74" s="157">
        <v>41320</v>
      </c>
      <c r="Z74" s="170">
        <f t="shared" si="15"/>
        <v>79</v>
      </c>
      <c r="AA74" s="170">
        <f t="shared" si="19"/>
        <v>135</v>
      </c>
      <c r="AB74" s="170">
        <f t="shared" si="19"/>
        <v>137</v>
      </c>
      <c r="AC74" s="170">
        <f t="shared" si="19"/>
        <v>142</v>
      </c>
      <c r="AD74" s="170">
        <f t="shared" si="20"/>
        <v>165</v>
      </c>
      <c r="AE74" s="170">
        <f t="shared" si="20"/>
        <v>172</v>
      </c>
      <c r="AF74" s="161">
        <v>46</v>
      </c>
      <c r="AG74" s="161">
        <v>18</v>
      </c>
      <c r="AH74" s="161">
        <v>188.5</v>
      </c>
      <c r="AI74" s="161">
        <v>137.69999999999999</v>
      </c>
      <c r="AJ74" s="161">
        <v>15</v>
      </c>
      <c r="AK74" s="161">
        <v>201.9</v>
      </c>
      <c r="AL74" s="161">
        <v>108.5</v>
      </c>
      <c r="AM74" s="161">
        <v>17</v>
      </c>
      <c r="AN74" s="161">
        <v>189.6</v>
      </c>
      <c r="AO74" s="161">
        <v>130.30000000000001</v>
      </c>
      <c r="AP74" s="161">
        <v>19</v>
      </c>
      <c r="AQ74" s="182">
        <f t="shared" si="16"/>
        <v>193.33333333333334</v>
      </c>
      <c r="AR74" s="182">
        <f t="shared" si="17"/>
        <v>125.5</v>
      </c>
      <c r="AS74" s="182">
        <f t="shared" si="18"/>
        <v>17</v>
      </c>
    </row>
    <row r="75" spans="1:46" ht="15">
      <c r="A75" s="180" t="s">
        <v>233</v>
      </c>
      <c r="B75" s="181" t="s">
        <v>686</v>
      </c>
      <c r="C75" s="180" t="s">
        <v>233</v>
      </c>
      <c r="D75" s="188">
        <v>1</v>
      </c>
      <c r="E75" s="188">
        <v>2</v>
      </c>
      <c r="F75" s="188">
        <v>10</v>
      </c>
      <c r="G75" s="178">
        <v>41148</v>
      </c>
      <c r="H75" s="179">
        <v>41</v>
      </c>
      <c r="I75" s="188">
        <v>127</v>
      </c>
      <c r="J75" s="194" t="s">
        <v>234</v>
      </c>
      <c r="K75" s="188" t="s">
        <v>233</v>
      </c>
      <c r="T75" s="162"/>
      <c r="U75" s="162"/>
      <c r="V75" s="162"/>
      <c r="W75" s="162"/>
      <c r="X75" s="162"/>
      <c r="Y75" s="162"/>
      <c r="Z75" s="171"/>
      <c r="AA75" s="171"/>
      <c r="AB75" s="171"/>
      <c r="AC75" s="171"/>
      <c r="AD75" s="171"/>
      <c r="AE75" s="171"/>
      <c r="AF75" s="161">
        <v>20</v>
      </c>
      <c r="AG75" s="161">
        <v>0</v>
      </c>
      <c r="AH75" s="161">
        <v>61.2</v>
      </c>
      <c r="AI75" s="161">
        <v>16.100000000000001</v>
      </c>
      <c r="AJ75" s="161">
        <v>6</v>
      </c>
      <c r="AK75" s="161">
        <v>55.8</v>
      </c>
      <c r="AL75" s="161">
        <v>14.6</v>
      </c>
      <c r="AM75" s="161">
        <v>4</v>
      </c>
      <c r="AN75" s="161">
        <v>40.200000000000003</v>
      </c>
      <c r="AO75" s="161">
        <v>12</v>
      </c>
      <c r="AP75" s="161">
        <v>4</v>
      </c>
      <c r="AQ75" s="182">
        <f t="shared" si="16"/>
        <v>52.4</v>
      </c>
      <c r="AR75" s="182">
        <f t="shared" si="17"/>
        <v>14.233333333333334</v>
      </c>
      <c r="AS75" s="182">
        <f t="shared" si="18"/>
        <v>4.666666666666667</v>
      </c>
      <c r="AT75" s="195" t="s">
        <v>510</v>
      </c>
    </row>
    <row r="76" spans="1:46" ht="15">
      <c r="A76" s="180" t="s">
        <v>233</v>
      </c>
      <c r="B76" s="181" t="s">
        <v>686</v>
      </c>
      <c r="C76" s="180" t="s">
        <v>233</v>
      </c>
      <c r="D76" s="188">
        <v>1</v>
      </c>
      <c r="E76" s="188">
        <v>2</v>
      </c>
      <c r="F76" s="188">
        <v>10</v>
      </c>
      <c r="G76" s="178">
        <v>41148</v>
      </c>
      <c r="H76" s="179">
        <v>42</v>
      </c>
      <c r="I76" s="188">
        <v>128</v>
      </c>
      <c r="J76" s="194" t="s">
        <v>234</v>
      </c>
      <c r="K76" s="188" t="s">
        <v>233</v>
      </c>
      <c r="T76" s="162"/>
      <c r="U76" s="162"/>
      <c r="V76" s="162"/>
      <c r="W76" s="162"/>
      <c r="X76" s="162"/>
      <c r="Y76" s="162"/>
      <c r="Z76" s="171"/>
      <c r="AA76" s="171"/>
      <c r="AB76" s="171"/>
      <c r="AC76" s="171"/>
      <c r="AD76" s="171"/>
      <c r="AE76" s="171"/>
      <c r="AF76" s="161">
        <v>34</v>
      </c>
      <c r="AG76" s="161">
        <v>0</v>
      </c>
      <c r="AH76" s="161">
        <v>73.900000000000006</v>
      </c>
      <c r="AI76" s="161">
        <v>20.2</v>
      </c>
      <c r="AJ76" s="161">
        <v>6</v>
      </c>
      <c r="AK76" s="161">
        <v>60.7</v>
      </c>
      <c r="AL76" s="161">
        <v>17.7</v>
      </c>
      <c r="AM76" s="161">
        <v>4</v>
      </c>
      <c r="AN76" s="161">
        <v>66.900000000000006</v>
      </c>
      <c r="AO76" s="161">
        <v>19.100000000000001</v>
      </c>
      <c r="AP76" s="161">
        <v>5</v>
      </c>
      <c r="AQ76" s="182">
        <f t="shared" si="16"/>
        <v>67.166666666666671</v>
      </c>
      <c r="AR76" s="182">
        <f t="shared" si="17"/>
        <v>19</v>
      </c>
      <c r="AS76" s="182">
        <f t="shared" si="18"/>
        <v>5</v>
      </c>
      <c r="AT76" s="195" t="s">
        <v>510</v>
      </c>
    </row>
    <row r="77" spans="1:46" ht="15">
      <c r="A77" s="180" t="s">
        <v>233</v>
      </c>
      <c r="B77" s="181" t="s">
        <v>686</v>
      </c>
      <c r="C77" s="180" t="s">
        <v>233</v>
      </c>
      <c r="D77" s="188">
        <v>1</v>
      </c>
      <c r="E77" s="188">
        <v>2</v>
      </c>
      <c r="F77" s="188">
        <v>10</v>
      </c>
      <c r="G77" s="178">
        <v>41148</v>
      </c>
      <c r="H77" s="179">
        <v>43</v>
      </c>
      <c r="I77" s="188">
        <v>129</v>
      </c>
      <c r="J77" s="194" t="s">
        <v>234</v>
      </c>
      <c r="K77" s="188" t="s">
        <v>233</v>
      </c>
      <c r="T77" s="162"/>
      <c r="U77" s="162"/>
      <c r="V77" s="162"/>
      <c r="W77" s="162"/>
      <c r="X77" s="162"/>
      <c r="Y77" s="162"/>
      <c r="Z77" s="171"/>
      <c r="AA77" s="171"/>
      <c r="AB77" s="171"/>
      <c r="AC77" s="171"/>
      <c r="AD77" s="171"/>
      <c r="AE77" s="171"/>
      <c r="AF77" s="161">
        <v>28</v>
      </c>
      <c r="AG77" s="161">
        <v>0</v>
      </c>
      <c r="AH77" s="161">
        <v>49.4</v>
      </c>
      <c r="AI77" s="161">
        <v>16.3</v>
      </c>
      <c r="AJ77" s="161">
        <v>7</v>
      </c>
      <c r="AK77" s="161">
        <v>62.7</v>
      </c>
      <c r="AL77" s="161">
        <v>19.100000000000001</v>
      </c>
      <c r="AM77" s="161">
        <v>4</v>
      </c>
      <c r="AN77" s="161">
        <v>62.9</v>
      </c>
      <c r="AO77" s="161">
        <v>18.899999999999999</v>
      </c>
      <c r="AP77" s="161">
        <v>6</v>
      </c>
      <c r="AQ77" s="182">
        <f t="shared" si="16"/>
        <v>58.333333333333336</v>
      </c>
      <c r="AR77" s="182">
        <f t="shared" si="17"/>
        <v>18.100000000000001</v>
      </c>
      <c r="AS77" s="182">
        <f t="shared" si="18"/>
        <v>5.666666666666667</v>
      </c>
      <c r="AT77" s="195" t="s">
        <v>510</v>
      </c>
    </row>
    <row r="78" spans="1:46">
      <c r="A78" s="158" t="s">
        <v>233</v>
      </c>
      <c r="B78" s="181" t="s">
        <v>686</v>
      </c>
      <c r="C78" s="158" t="s">
        <v>233</v>
      </c>
      <c r="D78" s="188">
        <v>3</v>
      </c>
      <c r="E78" s="188">
        <v>2</v>
      </c>
      <c r="F78" s="188">
        <v>10</v>
      </c>
      <c r="G78" s="178">
        <v>42170</v>
      </c>
      <c r="H78" s="179">
        <v>240</v>
      </c>
      <c r="I78" s="188">
        <v>1</v>
      </c>
      <c r="J78" s="204" t="s">
        <v>234</v>
      </c>
      <c r="T78" s="157">
        <v>42240</v>
      </c>
      <c r="U78" s="157">
        <v>42247</v>
      </c>
      <c r="V78" s="157">
        <v>42247</v>
      </c>
      <c r="W78" s="157">
        <v>42247</v>
      </c>
      <c r="X78" s="157">
        <v>42255</v>
      </c>
      <c r="Z78" s="170">
        <f>T78-$G78</f>
        <v>70</v>
      </c>
      <c r="AA78" s="170">
        <f>U78-$G78</f>
        <v>77</v>
      </c>
      <c r="AB78" s="170">
        <f>V78-$G78</f>
        <v>77</v>
      </c>
      <c r="AC78" s="170">
        <f>W78-$G78</f>
        <v>77</v>
      </c>
      <c r="AF78" s="161">
        <v>36</v>
      </c>
      <c r="AG78" s="169">
        <v>5</v>
      </c>
      <c r="AH78" s="182">
        <v>101.6</v>
      </c>
      <c r="AI78" s="182">
        <v>84.1</v>
      </c>
      <c r="AJ78" s="169">
        <v>30</v>
      </c>
      <c r="AK78" s="182">
        <v>100.2</v>
      </c>
      <c r="AL78" s="182">
        <v>89</v>
      </c>
      <c r="AM78" s="169">
        <v>33</v>
      </c>
      <c r="AN78" s="182">
        <v>101.2</v>
      </c>
      <c r="AO78" s="182">
        <v>84.2</v>
      </c>
      <c r="AP78" s="169">
        <v>30</v>
      </c>
      <c r="AQ78" s="182">
        <f t="shared" si="16"/>
        <v>101</v>
      </c>
      <c r="AR78" s="182">
        <f t="shared" si="17"/>
        <v>85.766666666666666</v>
      </c>
      <c r="AS78" s="182">
        <f t="shared" si="18"/>
        <v>31</v>
      </c>
      <c r="AT78" s="158"/>
    </row>
    <row r="79" spans="1:46">
      <c r="A79" s="158" t="s">
        <v>233</v>
      </c>
      <c r="B79" s="181" t="s">
        <v>686</v>
      </c>
      <c r="C79" s="158" t="s">
        <v>233</v>
      </c>
      <c r="D79" s="188">
        <v>3</v>
      </c>
      <c r="E79" s="188">
        <v>2</v>
      </c>
      <c r="F79" s="188">
        <v>10</v>
      </c>
      <c r="G79" s="178">
        <v>42170</v>
      </c>
      <c r="H79" s="179">
        <v>241</v>
      </c>
      <c r="I79" s="188">
        <v>2</v>
      </c>
      <c r="J79" s="204" t="s">
        <v>234</v>
      </c>
      <c r="T79" s="157">
        <v>42324</v>
      </c>
      <c r="Z79" s="170">
        <f t="shared" ref="Z79:Z92" si="21">T79-$G79</f>
        <v>154</v>
      </c>
      <c r="AF79" s="161">
        <v>32</v>
      </c>
      <c r="AG79" s="169" t="s">
        <v>606</v>
      </c>
      <c r="AH79" s="182">
        <v>113.6</v>
      </c>
      <c r="AI79" s="182">
        <v>86.7</v>
      </c>
      <c r="AJ79" s="169">
        <v>31</v>
      </c>
      <c r="AK79" s="182">
        <v>115.5</v>
      </c>
      <c r="AL79" s="182">
        <v>85.1</v>
      </c>
      <c r="AM79" s="169">
        <v>29</v>
      </c>
      <c r="AN79" s="182">
        <v>88</v>
      </c>
      <c r="AO79" s="182">
        <v>82.7</v>
      </c>
      <c r="AP79" s="169">
        <v>39</v>
      </c>
      <c r="AQ79" s="182">
        <f t="shared" si="16"/>
        <v>105.7</v>
      </c>
      <c r="AR79" s="182">
        <f t="shared" si="17"/>
        <v>84.833333333333329</v>
      </c>
      <c r="AS79" s="182">
        <f t="shared" si="18"/>
        <v>33</v>
      </c>
      <c r="AT79" s="158"/>
    </row>
    <row r="80" spans="1:46">
      <c r="A80" s="158" t="s">
        <v>233</v>
      </c>
      <c r="B80" s="181" t="s">
        <v>686</v>
      </c>
      <c r="C80" s="158" t="s">
        <v>233</v>
      </c>
      <c r="D80" s="188">
        <v>3</v>
      </c>
      <c r="E80" s="188">
        <v>2</v>
      </c>
      <c r="F80" s="188">
        <v>10</v>
      </c>
      <c r="G80" s="178">
        <v>42170</v>
      </c>
      <c r="H80" s="179">
        <v>242</v>
      </c>
      <c r="I80" s="188">
        <v>3</v>
      </c>
      <c r="J80" s="204" t="s">
        <v>234</v>
      </c>
      <c r="T80" s="157">
        <v>42219</v>
      </c>
      <c r="U80" s="157">
        <v>42255</v>
      </c>
      <c r="V80" s="157">
        <v>42255</v>
      </c>
      <c r="W80" s="157">
        <v>42289</v>
      </c>
      <c r="X80" s="157">
        <v>42289</v>
      </c>
      <c r="Z80" s="170">
        <f t="shared" si="21"/>
        <v>49</v>
      </c>
      <c r="AA80" s="170">
        <f>U80-$G80</f>
        <v>85</v>
      </c>
      <c r="AB80" s="170">
        <f>V80-$G80</f>
        <v>85</v>
      </c>
      <c r="AC80" s="170">
        <f>W80-$G80</f>
        <v>119</v>
      </c>
      <c r="AD80" s="170">
        <f>X80-$G80</f>
        <v>119</v>
      </c>
      <c r="AF80" s="161">
        <v>37</v>
      </c>
      <c r="AG80" s="169">
        <v>6</v>
      </c>
      <c r="AH80" s="182">
        <v>84.3</v>
      </c>
      <c r="AI80" s="182">
        <v>77.5</v>
      </c>
      <c r="AJ80" s="169">
        <v>37</v>
      </c>
      <c r="AK80" s="182">
        <v>92</v>
      </c>
      <c r="AL80" s="182">
        <v>86.4</v>
      </c>
      <c r="AM80" s="169">
        <v>35</v>
      </c>
      <c r="AN80" s="182">
        <v>94.1</v>
      </c>
      <c r="AO80" s="182">
        <v>86.2</v>
      </c>
      <c r="AP80" s="169">
        <v>26</v>
      </c>
      <c r="AQ80" s="182">
        <f t="shared" si="16"/>
        <v>90.133333333333326</v>
      </c>
      <c r="AR80" s="182">
        <f t="shared" si="17"/>
        <v>83.366666666666674</v>
      </c>
      <c r="AS80" s="182">
        <f t="shared" si="18"/>
        <v>32.666666666666664</v>
      </c>
      <c r="AT80" s="158"/>
    </row>
    <row r="81" spans="1:46">
      <c r="A81" s="158" t="s">
        <v>233</v>
      </c>
      <c r="B81" s="181" t="s">
        <v>686</v>
      </c>
      <c r="C81" s="158" t="s">
        <v>233</v>
      </c>
      <c r="D81" s="188">
        <v>2</v>
      </c>
      <c r="E81" s="188">
        <v>2</v>
      </c>
      <c r="F81" s="188">
        <v>12.5</v>
      </c>
      <c r="G81" s="178">
        <v>41659</v>
      </c>
      <c r="H81" s="179">
        <v>127</v>
      </c>
      <c r="I81" s="188">
        <v>1</v>
      </c>
      <c r="J81" s="204" t="s">
        <v>234</v>
      </c>
      <c r="T81" s="157">
        <v>41719</v>
      </c>
      <c r="U81" s="157">
        <v>41722</v>
      </c>
      <c r="V81" s="157">
        <v>41733</v>
      </c>
      <c r="W81" s="157">
        <v>41736</v>
      </c>
      <c r="Z81" s="170">
        <f t="shared" si="21"/>
        <v>60</v>
      </c>
      <c r="AA81" s="170">
        <f t="shared" ref="AA81:AA92" si="22">U81-$G81</f>
        <v>63</v>
      </c>
      <c r="AB81" s="170">
        <f t="shared" ref="AB81:AB92" si="23">V81-$G81</f>
        <v>74</v>
      </c>
      <c r="AC81" s="170">
        <f t="shared" ref="AC81:AC92" si="24">W81-$G81</f>
        <v>77</v>
      </c>
      <c r="AF81" s="161">
        <v>68</v>
      </c>
      <c r="AG81" s="169">
        <v>11</v>
      </c>
      <c r="AH81" s="182">
        <v>223</v>
      </c>
      <c r="AI81" s="182">
        <v>191</v>
      </c>
      <c r="AJ81" s="169">
        <v>18</v>
      </c>
      <c r="AK81" s="182">
        <v>197</v>
      </c>
      <c r="AL81" s="182">
        <v>167</v>
      </c>
      <c r="AM81" s="169">
        <v>15</v>
      </c>
      <c r="AN81" s="182">
        <v>184</v>
      </c>
      <c r="AO81" s="182">
        <v>149</v>
      </c>
      <c r="AP81" s="169">
        <v>16</v>
      </c>
      <c r="AQ81" s="182">
        <f t="shared" si="16"/>
        <v>201.33333333333334</v>
      </c>
      <c r="AR81" s="182">
        <f t="shared" si="17"/>
        <v>169</v>
      </c>
      <c r="AS81" s="182">
        <f t="shared" si="18"/>
        <v>16.333333333333332</v>
      </c>
      <c r="AT81" s="158"/>
    </row>
    <row r="82" spans="1:46">
      <c r="A82" s="158" t="s">
        <v>233</v>
      </c>
      <c r="B82" s="181" t="s">
        <v>686</v>
      </c>
      <c r="C82" s="158" t="s">
        <v>233</v>
      </c>
      <c r="D82" s="188">
        <v>2</v>
      </c>
      <c r="E82" s="188">
        <v>2</v>
      </c>
      <c r="F82" s="188">
        <v>12.5</v>
      </c>
      <c r="G82" s="178">
        <v>41659</v>
      </c>
      <c r="H82" s="179">
        <v>128</v>
      </c>
      <c r="I82" s="188">
        <v>2</v>
      </c>
      <c r="J82" s="204" t="s">
        <v>234</v>
      </c>
      <c r="T82" s="157">
        <v>41705</v>
      </c>
      <c r="U82" s="157">
        <v>41708</v>
      </c>
      <c r="V82" s="157">
        <v>41708</v>
      </c>
      <c r="W82" s="157">
        <v>41712</v>
      </c>
      <c r="Z82" s="170">
        <f t="shared" si="21"/>
        <v>46</v>
      </c>
      <c r="AA82" s="170">
        <f t="shared" si="22"/>
        <v>49</v>
      </c>
      <c r="AB82" s="170">
        <f t="shared" si="23"/>
        <v>49</v>
      </c>
      <c r="AC82" s="170">
        <f t="shared" si="24"/>
        <v>53</v>
      </c>
      <c r="AF82" s="161">
        <v>37</v>
      </c>
      <c r="AG82" s="169">
        <v>2</v>
      </c>
      <c r="AH82" s="182">
        <v>202</v>
      </c>
      <c r="AI82" s="182">
        <v>159</v>
      </c>
      <c r="AJ82" s="169">
        <v>23</v>
      </c>
      <c r="AK82" s="182">
        <v>144</v>
      </c>
      <c r="AL82" s="182">
        <v>89</v>
      </c>
      <c r="AM82" s="169">
        <v>23</v>
      </c>
      <c r="AN82" s="182">
        <v>177</v>
      </c>
      <c r="AO82" s="182">
        <v>137</v>
      </c>
      <c r="AP82" s="169">
        <v>20</v>
      </c>
      <c r="AQ82" s="182">
        <f t="shared" si="16"/>
        <v>174.33333333333334</v>
      </c>
      <c r="AR82" s="182">
        <f t="shared" si="17"/>
        <v>128.33333333333334</v>
      </c>
      <c r="AS82" s="182">
        <f t="shared" si="18"/>
        <v>22</v>
      </c>
      <c r="AT82" s="158"/>
    </row>
    <row r="83" spans="1:46" s="163" customFormat="1">
      <c r="A83" s="158" t="s">
        <v>233</v>
      </c>
      <c r="B83" s="181" t="s">
        <v>686</v>
      </c>
      <c r="C83" s="158" t="s">
        <v>233</v>
      </c>
      <c r="D83" s="188">
        <v>2</v>
      </c>
      <c r="E83" s="188">
        <v>2</v>
      </c>
      <c r="F83" s="188">
        <v>12.5</v>
      </c>
      <c r="G83" s="178">
        <v>41659</v>
      </c>
      <c r="H83" s="179">
        <v>129</v>
      </c>
      <c r="I83" s="188">
        <v>3</v>
      </c>
      <c r="J83" s="204" t="s">
        <v>234</v>
      </c>
      <c r="K83" s="188"/>
      <c r="L83" s="188"/>
      <c r="M83" s="158"/>
      <c r="N83" s="158"/>
      <c r="O83" s="158"/>
      <c r="P83" s="188"/>
      <c r="Q83" s="192"/>
      <c r="R83" s="192"/>
      <c r="T83" s="157">
        <v>41705</v>
      </c>
      <c r="U83" s="157">
        <v>41708</v>
      </c>
      <c r="V83" s="157">
        <v>41712</v>
      </c>
      <c r="W83" s="157">
        <v>41715</v>
      </c>
      <c r="X83" s="157">
        <v>41859</v>
      </c>
      <c r="Y83" s="157">
        <v>41859</v>
      </c>
      <c r="Z83" s="170">
        <f t="shared" si="21"/>
        <v>46</v>
      </c>
      <c r="AA83" s="170">
        <f t="shared" si="22"/>
        <v>49</v>
      </c>
      <c r="AB83" s="170">
        <f t="shared" si="23"/>
        <v>53</v>
      </c>
      <c r="AC83" s="170">
        <f t="shared" si="24"/>
        <v>56</v>
      </c>
      <c r="AD83" s="170">
        <f t="shared" ref="AD83:AE87" si="25">X83-$G83</f>
        <v>200</v>
      </c>
      <c r="AE83" s="170">
        <f t="shared" si="25"/>
        <v>200</v>
      </c>
      <c r="AF83" s="161">
        <v>56</v>
      </c>
      <c r="AG83" s="169">
        <v>7</v>
      </c>
      <c r="AH83" s="182">
        <v>215</v>
      </c>
      <c r="AI83" s="182">
        <v>187</v>
      </c>
      <c r="AJ83" s="169">
        <v>22</v>
      </c>
      <c r="AK83" s="182">
        <v>234</v>
      </c>
      <c r="AL83" s="182">
        <v>196</v>
      </c>
      <c r="AM83" s="169">
        <v>13</v>
      </c>
      <c r="AN83" s="182">
        <v>244</v>
      </c>
      <c r="AO83" s="182">
        <v>216</v>
      </c>
      <c r="AP83" s="169">
        <v>18</v>
      </c>
      <c r="AQ83" s="182">
        <f t="shared" si="16"/>
        <v>231</v>
      </c>
      <c r="AR83" s="182">
        <f t="shared" si="17"/>
        <v>199.66666666666666</v>
      </c>
      <c r="AS83" s="182">
        <f t="shared" si="18"/>
        <v>17.666666666666668</v>
      </c>
      <c r="AT83" s="158"/>
    </row>
    <row r="84" spans="1:46" s="163" customFormat="1" ht="15">
      <c r="A84" s="180" t="s">
        <v>233</v>
      </c>
      <c r="B84" s="181" t="s">
        <v>686</v>
      </c>
      <c r="C84" s="180" t="s">
        <v>233</v>
      </c>
      <c r="D84" s="188">
        <v>3</v>
      </c>
      <c r="E84" s="188">
        <v>1</v>
      </c>
      <c r="F84" s="188">
        <v>12.5</v>
      </c>
      <c r="G84" s="178">
        <v>42170</v>
      </c>
      <c r="H84" s="179">
        <v>327</v>
      </c>
      <c r="I84" s="188">
        <v>146</v>
      </c>
      <c r="J84" s="194" t="s">
        <v>234</v>
      </c>
      <c r="K84" s="188" t="s">
        <v>233</v>
      </c>
      <c r="L84" s="188"/>
      <c r="M84" s="158"/>
      <c r="N84" s="158"/>
      <c r="O84" s="158"/>
      <c r="P84" s="188"/>
      <c r="Q84" s="192"/>
      <c r="R84" s="192"/>
      <c r="T84" s="157">
        <v>42240</v>
      </c>
      <c r="U84" s="157">
        <v>42240</v>
      </c>
      <c r="V84" s="157">
        <v>42247</v>
      </c>
      <c r="W84" s="157">
        <v>42247</v>
      </c>
      <c r="X84" s="157">
        <v>42261</v>
      </c>
      <c r="Y84" s="157">
        <v>42261</v>
      </c>
      <c r="Z84" s="170">
        <f t="shared" si="21"/>
        <v>70</v>
      </c>
      <c r="AA84" s="170">
        <f t="shared" si="22"/>
        <v>70</v>
      </c>
      <c r="AB84" s="170">
        <f t="shared" si="23"/>
        <v>77</v>
      </c>
      <c r="AC84" s="170">
        <f t="shared" si="24"/>
        <v>77</v>
      </c>
      <c r="AD84" s="170">
        <f t="shared" si="25"/>
        <v>91</v>
      </c>
      <c r="AE84" s="170">
        <f t="shared" si="25"/>
        <v>91</v>
      </c>
      <c r="AF84" s="161">
        <v>38</v>
      </c>
      <c r="AG84" s="169">
        <v>11</v>
      </c>
      <c r="AH84" s="182">
        <v>110.5</v>
      </c>
      <c r="AI84" s="182">
        <v>80</v>
      </c>
      <c r="AJ84" s="169">
        <v>14</v>
      </c>
      <c r="AK84" s="182">
        <v>107.9</v>
      </c>
      <c r="AL84" s="182">
        <v>81</v>
      </c>
      <c r="AM84" s="169">
        <v>14</v>
      </c>
      <c r="AN84" s="182">
        <v>116.3</v>
      </c>
      <c r="AO84" s="182">
        <v>104.2</v>
      </c>
      <c r="AP84" s="169">
        <v>23</v>
      </c>
      <c r="AQ84" s="182">
        <f t="shared" si="16"/>
        <v>111.56666666666666</v>
      </c>
      <c r="AR84" s="182">
        <f t="shared" si="17"/>
        <v>88.399999999999991</v>
      </c>
      <c r="AS84" s="182">
        <f t="shared" si="18"/>
        <v>17</v>
      </c>
      <c r="AT84" s="158"/>
    </row>
    <row r="85" spans="1:46" s="163" customFormat="1" ht="15">
      <c r="A85" s="180" t="s">
        <v>233</v>
      </c>
      <c r="B85" s="181" t="s">
        <v>686</v>
      </c>
      <c r="C85" s="180" t="s">
        <v>233</v>
      </c>
      <c r="D85" s="188">
        <v>3</v>
      </c>
      <c r="E85" s="188">
        <v>1</v>
      </c>
      <c r="F85" s="188">
        <v>12.5</v>
      </c>
      <c r="G85" s="178">
        <v>42170</v>
      </c>
      <c r="H85" s="179">
        <v>328</v>
      </c>
      <c r="I85" s="188">
        <v>147</v>
      </c>
      <c r="J85" s="194" t="s">
        <v>234</v>
      </c>
      <c r="K85" s="188" t="s">
        <v>233</v>
      </c>
      <c r="L85" s="188"/>
      <c r="M85" s="158"/>
      <c r="N85" s="158"/>
      <c r="O85" s="158"/>
      <c r="P85" s="188"/>
      <c r="Q85" s="192"/>
      <c r="R85" s="192"/>
      <c r="T85" s="157">
        <v>42212</v>
      </c>
      <c r="U85" s="157">
        <v>42233</v>
      </c>
      <c r="V85" s="157">
        <v>42233</v>
      </c>
      <c r="W85" s="157">
        <v>42233</v>
      </c>
      <c r="X85" s="157">
        <v>42255</v>
      </c>
      <c r="Y85" s="157">
        <v>42261</v>
      </c>
      <c r="Z85" s="170">
        <f t="shared" si="21"/>
        <v>42</v>
      </c>
      <c r="AA85" s="170">
        <f t="shared" si="22"/>
        <v>63</v>
      </c>
      <c r="AB85" s="170">
        <f t="shared" si="23"/>
        <v>63</v>
      </c>
      <c r="AC85" s="170">
        <f t="shared" si="24"/>
        <v>63</v>
      </c>
      <c r="AD85" s="170">
        <f t="shared" si="25"/>
        <v>85</v>
      </c>
      <c r="AE85" s="170">
        <f t="shared" si="25"/>
        <v>91</v>
      </c>
      <c r="AF85" s="161">
        <v>41</v>
      </c>
      <c r="AG85" s="169">
        <v>9</v>
      </c>
      <c r="AH85" s="182">
        <v>115.6</v>
      </c>
      <c r="AI85" s="182">
        <v>90.4</v>
      </c>
      <c r="AJ85" s="169">
        <v>11</v>
      </c>
      <c r="AK85" s="182">
        <v>120.9</v>
      </c>
      <c r="AL85" s="182">
        <v>107.5</v>
      </c>
      <c r="AM85" s="169">
        <v>27</v>
      </c>
      <c r="AN85" s="182">
        <v>142.30000000000001</v>
      </c>
      <c r="AO85" s="182">
        <v>131.1</v>
      </c>
      <c r="AP85" s="169">
        <v>32</v>
      </c>
      <c r="AQ85" s="182">
        <f t="shared" si="16"/>
        <v>126.26666666666667</v>
      </c>
      <c r="AR85" s="182">
        <f t="shared" si="17"/>
        <v>109.66666666666667</v>
      </c>
      <c r="AS85" s="182">
        <f t="shared" si="18"/>
        <v>23.333333333333332</v>
      </c>
      <c r="AT85" s="158"/>
    </row>
    <row r="86" spans="1:46" s="163" customFormat="1" ht="15">
      <c r="A86" s="180" t="s">
        <v>233</v>
      </c>
      <c r="B86" s="181" t="s">
        <v>686</v>
      </c>
      <c r="C86" s="180" t="s">
        <v>233</v>
      </c>
      <c r="D86" s="188">
        <v>3</v>
      </c>
      <c r="E86" s="188">
        <v>1</v>
      </c>
      <c r="F86" s="188">
        <v>12.5</v>
      </c>
      <c r="G86" s="178">
        <v>42170</v>
      </c>
      <c r="H86" s="179">
        <v>329</v>
      </c>
      <c r="I86" s="188">
        <v>148</v>
      </c>
      <c r="J86" s="194" t="s">
        <v>234</v>
      </c>
      <c r="K86" s="188" t="s">
        <v>233</v>
      </c>
      <c r="L86" s="188"/>
      <c r="M86" s="158"/>
      <c r="N86" s="158"/>
      <c r="O86" s="158"/>
      <c r="P86" s="188"/>
      <c r="Q86" s="192"/>
      <c r="R86" s="192"/>
      <c r="T86" s="157">
        <v>42212</v>
      </c>
      <c r="U86" s="157">
        <v>42255</v>
      </c>
      <c r="V86" s="157">
        <v>42268</v>
      </c>
      <c r="W86" s="157">
        <v>42268</v>
      </c>
      <c r="X86" s="157">
        <v>42275</v>
      </c>
      <c r="Y86" s="157">
        <v>42275</v>
      </c>
      <c r="Z86" s="170">
        <f t="shared" si="21"/>
        <v>42</v>
      </c>
      <c r="AA86" s="170">
        <f t="shared" si="22"/>
        <v>85</v>
      </c>
      <c r="AB86" s="170">
        <f t="shared" si="23"/>
        <v>98</v>
      </c>
      <c r="AC86" s="170">
        <f t="shared" si="24"/>
        <v>98</v>
      </c>
      <c r="AD86" s="170">
        <f t="shared" si="25"/>
        <v>105</v>
      </c>
      <c r="AE86" s="170">
        <f t="shared" si="25"/>
        <v>105</v>
      </c>
      <c r="AF86" s="161">
        <v>30</v>
      </c>
      <c r="AG86" s="169">
        <v>10</v>
      </c>
      <c r="AH86" s="182">
        <v>163.80000000000001</v>
      </c>
      <c r="AI86" s="182">
        <v>145.69999999999999</v>
      </c>
      <c r="AJ86" s="169">
        <v>22</v>
      </c>
      <c r="AK86" s="182">
        <v>174.1</v>
      </c>
      <c r="AL86" s="182">
        <v>137.6</v>
      </c>
      <c r="AM86" s="169">
        <v>17</v>
      </c>
      <c r="AN86" s="182">
        <v>193.1</v>
      </c>
      <c r="AO86" s="182">
        <v>169.7</v>
      </c>
      <c r="AP86" s="169">
        <v>28</v>
      </c>
      <c r="AQ86" s="182">
        <f t="shared" si="16"/>
        <v>177</v>
      </c>
      <c r="AR86" s="182">
        <f t="shared" si="17"/>
        <v>150.99999999999997</v>
      </c>
      <c r="AS86" s="182">
        <f t="shared" si="18"/>
        <v>22.333333333333332</v>
      </c>
      <c r="AT86" s="158"/>
    </row>
    <row r="87" spans="1:46" s="163" customFormat="1" ht="15">
      <c r="A87" s="180" t="s">
        <v>233</v>
      </c>
      <c r="B87" s="181" t="s">
        <v>686</v>
      </c>
      <c r="C87" s="180" t="s">
        <v>233</v>
      </c>
      <c r="D87" s="188">
        <v>1</v>
      </c>
      <c r="E87" s="188">
        <v>1</v>
      </c>
      <c r="F87" s="188">
        <v>15</v>
      </c>
      <c r="G87" s="178">
        <v>41148</v>
      </c>
      <c r="H87" s="179">
        <v>104</v>
      </c>
      <c r="I87" s="188">
        <v>130</v>
      </c>
      <c r="J87" s="194" t="s">
        <v>234</v>
      </c>
      <c r="K87" s="188" t="s">
        <v>233</v>
      </c>
      <c r="L87" s="188"/>
      <c r="M87" s="158"/>
      <c r="N87" s="158"/>
      <c r="O87" s="158"/>
      <c r="P87" s="188"/>
      <c r="Q87" s="192"/>
      <c r="R87" s="192"/>
      <c r="T87" s="162">
        <v>41278</v>
      </c>
      <c r="U87" s="162">
        <v>41283</v>
      </c>
      <c r="V87" s="162">
        <v>41285</v>
      </c>
      <c r="W87" s="162">
        <v>41297</v>
      </c>
      <c r="X87" s="162">
        <v>41351</v>
      </c>
      <c r="Y87" s="162">
        <v>41362</v>
      </c>
      <c r="Z87" s="170">
        <f t="shared" si="21"/>
        <v>130</v>
      </c>
      <c r="AA87" s="170">
        <f t="shared" si="22"/>
        <v>135</v>
      </c>
      <c r="AB87" s="170">
        <f t="shared" si="23"/>
        <v>137</v>
      </c>
      <c r="AC87" s="170">
        <f t="shared" si="24"/>
        <v>149</v>
      </c>
      <c r="AD87" s="170">
        <f t="shared" si="25"/>
        <v>203</v>
      </c>
      <c r="AE87" s="170">
        <f t="shared" si="25"/>
        <v>214</v>
      </c>
      <c r="AF87" s="161">
        <v>24</v>
      </c>
      <c r="AG87" s="161">
        <v>6</v>
      </c>
      <c r="AH87" s="161">
        <v>140.4</v>
      </c>
      <c r="AI87" s="161">
        <v>88.7</v>
      </c>
      <c r="AJ87" s="161">
        <v>22</v>
      </c>
      <c r="AK87" s="161">
        <v>144.30000000000001</v>
      </c>
      <c r="AL87" s="161">
        <v>105</v>
      </c>
      <c r="AM87" s="161">
        <v>13</v>
      </c>
      <c r="AN87" s="161">
        <v>150.1</v>
      </c>
      <c r="AO87" s="161">
        <v>112.6</v>
      </c>
      <c r="AP87" s="161">
        <v>13</v>
      </c>
      <c r="AQ87" s="182">
        <f t="shared" si="16"/>
        <v>144.93333333333337</v>
      </c>
      <c r="AR87" s="182">
        <f t="shared" si="17"/>
        <v>102.09999999999998</v>
      </c>
      <c r="AS87" s="182">
        <f t="shared" si="18"/>
        <v>16</v>
      </c>
      <c r="AT87" s="195"/>
    </row>
    <row r="88" spans="1:46" s="163" customFormat="1" ht="15">
      <c r="A88" s="180" t="s">
        <v>233</v>
      </c>
      <c r="B88" s="181" t="s">
        <v>686</v>
      </c>
      <c r="C88" s="180" t="s">
        <v>233</v>
      </c>
      <c r="D88" s="188">
        <v>1</v>
      </c>
      <c r="E88" s="188">
        <v>1</v>
      </c>
      <c r="F88" s="188">
        <v>15</v>
      </c>
      <c r="G88" s="178">
        <v>41148</v>
      </c>
      <c r="H88" s="179">
        <v>105</v>
      </c>
      <c r="I88" s="188">
        <v>131</v>
      </c>
      <c r="J88" s="194" t="s">
        <v>234</v>
      </c>
      <c r="K88" s="188" t="s">
        <v>233</v>
      </c>
      <c r="L88" s="188"/>
      <c r="M88" s="158"/>
      <c r="N88" s="158"/>
      <c r="O88" s="158"/>
      <c r="P88" s="188"/>
      <c r="Q88" s="192"/>
      <c r="R88" s="192"/>
      <c r="T88" s="162">
        <v>41276</v>
      </c>
      <c r="U88" s="162">
        <v>41281</v>
      </c>
      <c r="V88" s="162">
        <v>41285</v>
      </c>
      <c r="W88" s="162">
        <v>41290</v>
      </c>
      <c r="X88" s="162"/>
      <c r="Y88" s="162"/>
      <c r="Z88" s="170">
        <f t="shared" si="21"/>
        <v>128</v>
      </c>
      <c r="AA88" s="170">
        <f t="shared" si="22"/>
        <v>133</v>
      </c>
      <c r="AB88" s="170">
        <f t="shared" si="23"/>
        <v>137</v>
      </c>
      <c r="AC88" s="170">
        <f t="shared" si="24"/>
        <v>142</v>
      </c>
      <c r="AD88" s="171"/>
      <c r="AE88" s="171"/>
      <c r="AF88" s="161">
        <v>28</v>
      </c>
      <c r="AG88" s="161">
        <v>4</v>
      </c>
      <c r="AH88" s="161">
        <v>129.5</v>
      </c>
      <c r="AI88" s="161">
        <v>91.2</v>
      </c>
      <c r="AJ88" s="161">
        <v>11</v>
      </c>
      <c r="AK88" s="161">
        <v>141.1</v>
      </c>
      <c r="AL88" s="161">
        <v>101.7</v>
      </c>
      <c r="AM88" s="161">
        <v>13</v>
      </c>
      <c r="AN88" s="161">
        <v>153.6</v>
      </c>
      <c r="AO88" s="161">
        <v>118.8</v>
      </c>
      <c r="AP88" s="161">
        <v>17</v>
      </c>
      <c r="AQ88" s="182">
        <f t="shared" si="16"/>
        <v>141.4</v>
      </c>
      <c r="AR88" s="182">
        <f t="shared" si="17"/>
        <v>103.89999999999999</v>
      </c>
      <c r="AS88" s="182">
        <f t="shared" si="18"/>
        <v>13.666666666666666</v>
      </c>
      <c r="AT88" s="195"/>
    </row>
    <row r="89" spans="1:46" ht="15">
      <c r="A89" s="180" t="s">
        <v>233</v>
      </c>
      <c r="B89" s="181" t="s">
        <v>686</v>
      </c>
      <c r="C89" s="180" t="s">
        <v>233</v>
      </c>
      <c r="D89" s="188">
        <v>1</v>
      </c>
      <c r="E89" s="188">
        <v>1</v>
      </c>
      <c r="F89" s="188">
        <v>15</v>
      </c>
      <c r="G89" s="178">
        <v>41148</v>
      </c>
      <c r="H89" s="179">
        <v>106</v>
      </c>
      <c r="I89" s="188">
        <v>132</v>
      </c>
      <c r="J89" s="194" t="s">
        <v>234</v>
      </c>
      <c r="K89" s="188" t="s">
        <v>233</v>
      </c>
      <c r="T89" s="162">
        <v>41304</v>
      </c>
      <c r="U89" s="162">
        <v>41313</v>
      </c>
      <c r="V89" s="162">
        <v>41320</v>
      </c>
      <c r="W89" s="162">
        <v>41362</v>
      </c>
      <c r="X89" s="162"/>
      <c r="Y89" s="162"/>
      <c r="Z89" s="170">
        <f t="shared" si="21"/>
        <v>156</v>
      </c>
      <c r="AA89" s="170">
        <f t="shared" si="22"/>
        <v>165</v>
      </c>
      <c r="AB89" s="170">
        <f t="shared" si="23"/>
        <v>172</v>
      </c>
      <c r="AC89" s="170">
        <f t="shared" si="24"/>
        <v>214</v>
      </c>
      <c r="AD89" s="171"/>
      <c r="AE89" s="171"/>
      <c r="AF89" s="161">
        <v>24</v>
      </c>
      <c r="AG89" s="161">
        <v>3</v>
      </c>
      <c r="AH89" s="161">
        <v>131.5</v>
      </c>
      <c r="AI89" s="161">
        <v>92.5</v>
      </c>
      <c r="AJ89" s="161">
        <v>16</v>
      </c>
      <c r="AK89" s="161">
        <v>130.4</v>
      </c>
      <c r="AL89" s="161">
        <v>73</v>
      </c>
      <c r="AM89" s="161">
        <v>20</v>
      </c>
      <c r="AN89" s="161">
        <v>168.9</v>
      </c>
      <c r="AO89" s="161">
        <v>140.69999999999999</v>
      </c>
      <c r="AP89" s="161">
        <v>22</v>
      </c>
      <c r="AQ89" s="182">
        <f t="shared" si="16"/>
        <v>143.6</v>
      </c>
      <c r="AR89" s="182">
        <f t="shared" si="17"/>
        <v>102.06666666666666</v>
      </c>
      <c r="AS89" s="182">
        <f t="shared" si="18"/>
        <v>19.333333333333332</v>
      </c>
      <c r="AT89" s="195"/>
    </row>
    <row r="90" spans="1:46" s="163" customFormat="1">
      <c r="A90" s="158" t="s">
        <v>233</v>
      </c>
      <c r="B90" s="181" t="s">
        <v>686</v>
      </c>
      <c r="C90" s="158" t="s">
        <v>233</v>
      </c>
      <c r="D90" s="188">
        <v>2</v>
      </c>
      <c r="E90" s="188">
        <v>1</v>
      </c>
      <c r="F90" s="188">
        <v>15</v>
      </c>
      <c r="G90" s="178">
        <v>41659</v>
      </c>
      <c r="H90" s="179">
        <v>183</v>
      </c>
      <c r="I90" s="188">
        <v>61</v>
      </c>
      <c r="J90" s="204" t="s">
        <v>234</v>
      </c>
      <c r="K90" s="188"/>
      <c r="L90" s="188"/>
      <c r="M90" s="158"/>
      <c r="N90" s="158"/>
      <c r="O90" s="158"/>
      <c r="P90" s="188"/>
      <c r="Q90" s="192"/>
      <c r="R90" s="192"/>
      <c r="T90" s="157">
        <v>41778</v>
      </c>
      <c r="U90" s="157">
        <v>41786</v>
      </c>
      <c r="V90" s="157">
        <v>41786</v>
      </c>
      <c r="W90" s="157">
        <v>41799</v>
      </c>
      <c r="X90" s="157">
        <v>41806</v>
      </c>
      <c r="Y90" s="157">
        <v>41810</v>
      </c>
      <c r="Z90" s="170">
        <f t="shared" si="21"/>
        <v>119</v>
      </c>
      <c r="AA90" s="170">
        <f t="shared" si="22"/>
        <v>127</v>
      </c>
      <c r="AB90" s="170">
        <f t="shared" si="23"/>
        <v>127</v>
      </c>
      <c r="AC90" s="170">
        <f t="shared" si="24"/>
        <v>140</v>
      </c>
      <c r="AD90" s="170">
        <f t="shared" ref="AD90:AE92" si="26">X90-$G90</f>
        <v>147</v>
      </c>
      <c r="AE90" s="170">
        <f t="shared" si="26"/>
        <v>151</v>
      </c>
      <c r="AF90" s="161">
        <v>14</v>
      </c>
      <c r="AG90" s="169">
        <v>4</v>
      </c>
      <c r="AH90" s="182">
        <v>268</v>
      </c>
      <c r="AI90" s="182">
        <v>178</v>
      </c>
      <c r="AJ90" s="169">
        <v>13</v>
      </c>
      <c r="AK90" s="182">
        <v>225</v>
      </c>
      <c r="AL90" s="182">
        <v>156</v>
      </c>
      <c r="AM90" s="169">
        <v>13</v>
      </c>
      <c r="AN90" s="182">
        <v>220</v>
      </c>
      <c r="AO90" s="182">
        <v>170</v>
      </c>
      <c r="AP90" s="169">
        <v>12</v>
      </c>
      <c r="AQ90" s="182">
        <f t="shared" si="16"/>
        <v>237.66666666666666</v>
      </c>
      <c r="AR90" s="182">
        <f t="shared" si="17"/>
        <v>168</v>
      </c>
      <c r="AS90" s="182">
        <f t="shared" si="18"/>
        <v>12.666666666666666</v>
      </c>
      <c r="AT90" s="158"/>
    </row>
    <row r="91" spans="1:46" s="163" customFormat="1">
      <c r="A91" s="158" t="s">
        <v>233</v>
      </c>
      <c r="B91" s="181" t="s">
        <v>686</v>
      </c>
      <c r="C91" s="158" t="s">
        <v>233</v>
      </c>
      <c r="D91" s="188">
        <v>2</v>
      </c>
      <c r="E91" s="188">
        <v>1</v>
      </c>
      <c r="F91" s="188">
        <v>15</v>
      </c>
      <c r="G91" s="178">
        <v>41659</v>
      </c>
      <c r="H91" s="179">
        <v>184</v>
      </c>
      <c r="I91" s="188">
        <v>62</v>
      </c>
      <c r="J91" s="204" t="s">
        <v>234</v>
      </c>
      <c r="K91" s="188"/>
      <c r="L91" s="188"/>
      <c r="M91" s="158"/>
      <c r="N91" s="158"/>
      <c r="O91" s="158"/>
      <c r="P91" s="188"/>
      <c r="Q91" s="192"/>
      <c r="R91" s="192"/>
      <c r="T91" s="157">
        <v>41778</v>
      </c>
      <c r="U91" s="157">
        <v>41771</v>
      </c>
      <c r="V91" s="157">
        <v>41778</v>
      </c>
      <c r="W91" s="157">
        <v>41799</v>
      </c>
      <c r="X91" s="157">
        <v>41831</v>
      </c>
      <c r="Y91" s="157">
        <v>41838</v>
      </c>
      <c r="Z91" s="170">
        <f t="shared" si="21"/>
        <v>119</v>
      </c>
      <c r="AA91" s="170">
        <f t="shared" si="22"/>
        <v>112</v>
      </c>
      <c r="AB91" s="170">
        <f t="shared" si="23"/>
        <v>119</v>
      </c>
      <c r="AC91" s="170">
        <f t="shared" si="24"/>
        <v>140</v>
      </c>
      <c r="AD91" s="170">
        <f t="shared" si="26"/>
        <v>172</v>
      </c>
      <c r="AE91" s="170">
        <f t="shared" si="26"/>
        <v>179</v>
      </c>
      <c r="AF91" s="161">
        <v>44</v>
      </c>
      <c r="AG91" s="169">
        <v>13</v>
      </c>
      <c r="AH91" s="182">
        <v>285</v>
      </c>
      <c r="AI91" s="182">
        <v>189</v>
      </c>
      <c r="AJ91" s="169">
        <v>16</v>
      </c>
      <c r="AK91" s="182">
        <v>283</v>
      </c>
      <c r="AL91" s="182">
        <v>188</v>
      </c>
      <c r="AM91" s="169">
        <v>19</v>
      </c>
      <c r="AN91" s="182">
        <v>295</v>
      </c>
      <c r="AO91" s="182">
        <v>234</v>
      </c>
      <c r="AP91" s="169">
        <v>16</v>
      </c>
      <c r="AQ91" s="182">
        <f t="shared" si="16"/>
        <v>287.66666666666669</v>
      </c>
      <c r="AR91" s="182">
        <f t="shared" si="17"/>
        <v>203.66666666666666</v>
      </c>
      <c r="AS91" s="182">
        <f t="shared" si="18"/>
        <v>17</v>
      </c>
      <c r="AT91" s="158"/>
    </row>
    <row r="92" spans="1:46" s="163" customFormat="1">
      <c r="A92" s="158" t="s">
        <v>233</v>
      </c>
      <c r="B92" s="181" t="s">
        <v>686</v>
      </c>
      <c r="C92" s="158" t="s">
        <v>233</v>
      </c>
      <c r="D92" s="188">
        <v>2</v>
      </c>
      <c r="E92" s="188">
        <v>1</v>
      </c>
      <c r="F92" s="188">
        <v>15</v>
      </c>
      <c r="G92" s="178">
        <v>41659</v>
      </c>
      <c r="H92" s="179">
        <v>185</v>
      </c>
      <c r="I92" s="188">
        <v>63</v>
      </c>
      <c r="J92" s="204" t="s">
        <v>234</v>
      </c>
      <c r="K92" s="188"/>
      <c r="L92" s="188"/>
      <c r="M92" s="158"/>
      <c r="N92" s="158"/>
      <c r="O92" s="158"/>
      <c r="P92" s="188"/>
      <c r="Q92" s="192"/>
      <c r="R92" s="192"/>
      <c r="T92" s="157">
        <v>41754</v>
      </c>
      <c r="U92" s="157">
        <v>41782</v>
      </c>
      <c r="V92" s="157">
        <v>41786</v>
      </c>
      <c r="W92" s="157">
        <v>41799</v>
      </c>
      <c r="X92" s="157">
        <v>41806</v>
      </c>
      <c r="Y92" s="157">
        <v>41810</v>
      </c>
      <c r="Z92" s="170">
        <f t="shared" si="21"/>
        <v>95</v>
      </c>
      <c r="AA92" s="170">
        <f t="shared" si="22"/>
        <v>123</v>
      </c>
      <c r="AB92" s="170">
        <f t="shared" si="23"/>
        <v>127</v>
      </c>
      <c r="AC92" s="170">
        <f t="shared" si="24"/>
        <v>140</v>
      </c>
      <c r="AD92" s="170">
        <f t="shared" si="26"/>
        <v>147</v>
      </c>
      <c r="AE92" s="170">
        <f t="shared" si="26"/>
        <v>151</v>
      </c>
      <c r="AF92" s="161">
        <v>27</v>
      </c>
      <c r="AG92" s="169">
        <v>13</v>
      </c>
      <c r="AH92" s="182">
        <v>290</v>
      </c>
      <c r="AI92" s="182">
        <v>235</v>
      </c>
      <c r="AJ92" s="169">
        <v>18</v>
      </c>
      <c r="AK92" s="182">
        <v>301</v>
      </c>
      <c r="AL92" s="182">
        <v>192</v>
      </c>
      <c r="AM92" s="169">
        <v>16</v>
      </c>
      <c r="AN92" s="182">
        <v>296</v>
      </c>
      <c r="AO92" s="182">
        <v>222</v>
      </c>
      <c r="AP92" s="169">
        <v>21</v>
      </c>
      <c r="AQ92" s="182">
        <f t="shared" si="16"/>
        <v>295.66666666666669</v>
      </c>
      <c r="AR92" s="182">
        <f t="shared" si="17"/>
        <v>216.33333333333334</v>
      </c>
      <c r="AS92" s="182">
        <f t="shared" si="18"/>
        <v>18.333333333333332</v>
      </c>
      <c r="AT92" s="158"/>
    </row>
    <row r="93" spans="1:46" s="163" customFormat="1" ht="15">
      <c r="A93" s="180" t="s">
        <v>240</v>
      </c>
      <c r="B93" s="181" t="s">
        <v>687</v>
      </c>
      <c r="C93" s="180" t="s">
        <v>240</v>
      </c>
      <c r="D93" s="188">
        <v>1</v>
      </c>
      <c r="E93" s="188">
        <v>2</v>
      </c>
      <c r="F93" s="188">
        <v>10</v>
      </c>
      <c r="G93" s="178">
        <v>41148</v>
      </c>
      <c r="H93" s="179">
        <v>19</v>
      </c>
      <c r="I93" s="188">
        <v>67</v>
      </c>
      <c r="J93" s="194" t="s">
        <v>241</v>
      </c>
      <c r="K93" s="188" t="s">
        <v>240</v>
      </c>
      <c r="L93" s="188" t="s">
        <v>670</v>
      </c>
      <c r="M93" s="158"/>
      <c r="N93" s="158"/>
      <c r="O93" s="158"/>
      <c r="P93" s="188"/>
      <c r="Q93" s="192">
        <v>-20.91</v>
      </c>
      <c r="R93" s="192">
        <v>165.33</v>
      </c>
      <c r="S93" s="163">
        <v>10</v>
      </c>
      <c r="T93" s="162"/>
      <c r="U93" s="162"/>
      <c r="V93" s="162"/>
      <c r="W93" s="162"/>
      <c r="X93" s="162"/>
      <c r="Y93" s="162"/>
      <c r="Z93" s="171"/>
      <c r="AA93" s="171"/>
      <c r="AB93" s="171"/>
      <c r="AC93" s="171"/>
      <c r="AD93" s="171"/>
      <c r="AE93" s="171"/>
      <c r="AF93" s="161">
        <v>39</v>
      </c>
      <c r="AG93" s="161">
        <v>0</v>
      </c>
      <c r="AH93" s="161">
        <v>190.1</v>
      </c>
      <c r="AI93" s="161">
        <v>82.1</v>
      </c>
      <c r="AJ93" s="161">
        <v>22</v>
      </c>
      <c r="AK93" s="161">
        <v>182.3</v>
      </c>
      <c r="AL93" s="161">
        <v>92.5</v>
      </c>
      <c r="AM93" s="161">
        <v>22</v>
      </c>
      <c r="AN93" s="161">
        <v>164.2</v>
      </c>
      <c r="AO93" s="161">
        <v>76.2</v>
      </c>
      <c r="AP93" s="161">
        <v>22</v>
      </c>
      <c r="AQ93" s="182">
        <f t="shared" si="16"/>
        <v>178.86666666666665</v>
      </c>
      <c r="AR93" s="182">
        <f t="shared" si="17"/>
        <v>83.600000000000009</v>
      </c>
      <c r="AS93" s="182">
        <f t="shared" si="18"/>
        <v>22</v>
      </c>
      <c r="AT93" s="195"/>
    </row>
    <row r="94" spans="1:46" s="163" customFormat="1" ht="15">
      <c r="A94" s="180" t="s">
        <v>240</v>
      </c>
      <c r="B94" s="181" t="s">
        <v>687</v>
      </c>
      <c r="C94" s="180" t="s">
        <v>240</v>
      </c>
      <c r="D94" s="188">
        <v>1</v>
      </c>
      <c r="E94" s="188">
        <v>2</v>
      </c>
      <c r="F94" s="188">
        <v>10</v>
      </c>
      <c r="G94" s="178">
        <v>41148</v>
      </c>
      <c r="H94" s="179">
        <v>20</v>
      </c>
      <c r="I94" s="188">
        <v>68</v>
      </c>
      <c r="J94" s="194" t="s">
        <v>241</v>
      </c>
      <c r="K94" s="188" t="s">
        <v>240</v>
      </c>
      <c r="L94" s="188" t="s">
        <v>670</v>
      </c>
      <c r="M94" s="158"/>
      <c r="N94" s="158"/>
      <c r="O94" s="158"/>
      <c r="P94" s="188"/>
      <c r="Q94" s="192">
        <v>-20.91</v>
      </c>
      <c r="R94" s="192">
        <v>165.33</v>
      </c>
      <c r="S94" s="163">
        <v>10</v>
      </c>
      <c r="T94" s="162"/>
      <c r="U94" s="162"/>
      <c r="V94" s="162"/>
      <c r="W94" s="162"/>
      <c r="X94" s="162"/>
      <c r="Y94" s="162"/>
      <c r="Z94" s="171"/>
      <c r="AA94" s="171"/>
      <c r="AB94" s="171"/>
      <c r="AC94" s="171"/>
      <c r="AD94" s="171"/>
      <c r="AE94" s="171"/>
      <c r="AF94" s="161">
        <v>29</v>
      </c>
      <c r="AG94" s="161">
        <v>0</v>
      </c>
      <c r="AH94" s="161">
        <v>182.6</v>
      </c>
      <c r="AI94" s="161">
        <v>65.2</v>
      </c>
      <c r="AJ94" s="161">
        <v>20</v>
      </c>
      <c r="AK94" s="161">
        <v>188</v>
      </c>
      <c r="AL94" s="161">
        <v>63.5</v>
      </c>
      <c r="AM94" s="161">
        <v>16</v>
      </c>
      <c r="AN94" s="161">
        <v>193.1</v>
      </c>
      <c r="AO94" s="161">
        <v>67.400000000000006</v>
      </c>
      <c r="AP94" s="161">
        <v>17</v>
      </c>
      <c r="AQ94" s="182">
        <f t="shared" si="16"/>
        <v>187.9</v>
      </c>
      <c r="AR94" s="182">
        <f t="shared" si="17"/>
        <v>65.36666666666666</v>
      </c>
      <c r="AS94" s="182">
        <f t="shared" si="18"/>
        <v>17.666666666666668</v>
      </c>
      <c r="AT94" s="195"/>
    </row>
    <row r="95" spans="1:46" s="163" customFormat="1" ht="15">
      <c r="A95" s="180" t="s">
        <v>240</v>
      </c>
      <c r="B95" s="181" t="s">
        <v>687</v>
      </c>
      <c r="C95" s="180" t="s">
        <v>240</v>
      </c>
      <c r="D95" s="188">
        <v>1</v>
      </c>
      <c r="E95" s="188">
        <v>2</v>
      </c>
      <c r="F95" s="188">
        <v>10</v>
      </c>
      <c r="G95" s="178">
        <v>41148</v>
      </c>
      <c r="H95" s="179">
        <v>21</v>
      </c>
      <c r="I95" s="188">
        <v>69</v>
      </c>
      <c r="J95" s="194" t="s">
        <v>241</v>
      </c>
      <c r="K95" s="188" t="s">
        <v>240</v>
      </c>
      <c r="L95" s="188" t="s">
        <v>670</v>
      </c>
      <c r="M95" s="158"/>
      <c r="N95" s="158"/>
      <c r="O95" s="158"/>
      <c r="P95" s="188"/>
      <c r="Q95" s="192">
        <v>-20.91</v>
      </c>
      <c r="R95" s="192">
        <v>165.33</v>
      </c>
      <c r="S95" s="163">
        <v>10</v>
      </c>
      <c r="T95" s="162"/>
      <c r="U95" s="162"/>
      <c r="V95" s="162"/>
      <c r="W95" s="162"/>
      <c r="X95" s="162"/>
      <c r="Y95" s="162"/>
      <c r="Z95" s="171"/>
      <c r="AA95" s="171"/>
      <c r="AB95" s="171"/>
      <c r="AC95" s="171"/>
      <c r="AD95" s="171"/>
      <c r="AE95" s="171"/>
      <c r="AF95" s="161">
        <v>27</v>
      </c>
      <c r="AG95" s="161">
        <v>0</v>
      </c>
      <c r="AH95" s="161">
        <v>238.8</v>
      </c>
      <c r="AI95" s="161">
        <v>102</v>
      </c>
      <c r="AJ95" s="161">
        <v>23</v>
      </c>
      <c r="AK95" s="161">
        <v>224.7</v>
      </c>
      <c r="AL95" s="161">
        <v>91.5</v>
      </c>
      <c r="AM95" s="161">
        <v>22</v>
      </c>
      <c r="AN95" s="161">
        <v>210.8</v>
      </c>
      <c r="AO95" s="161">
        <v>90</v>
      </c>
      <c r="AP95" s="161">
        <v>23</v>
      </c>
      <c r="AQ95" s="182">
        <f t="shared" si="16"/>
        <v>224.76666666666665</v>
      </c>
      <c r="AR95" s="182">
        <f t="shared" si="17"/>
        <v>94.5</v>
      </c>
      <c r="AS95" s="182">
        <f t="shared" si="18"/>
        <v>22.666666666666668</v>
      </c>
      <c r="AT95" s="195"/>
    </row>
    <row r="96" spans="1:46" s="163" customFormat="1" ht="15">
      <c r="A96" s="180" t="s">
        <v>240</v>
      </c>
      <c r="B96" s="181" t="s">
        <v>687</v>
      </c>
      <c r="C96" s="180" t="s">
        <v>240</v>
      </c>
      <c r="D96" s="188">
        <v>3</v>
      </c>
      <c r="E96" s="188">
        <v>1</v>
      </c>
      <c r="F96" s="188">
        <v>12.5</v>
      </c>
      <c r="G96" s="178">
        <v>42170</v>
      </c>
      <c r="H96" s="179">
        <v>306</v>
      </c>
      <c r="I96" s="188">
        <v>122</v>
      </c>
      <c r="J96" s="194" t="s">
        <v>241</v>
      </c>
      <c r="K96" s="188" t="s">
        <v>240</v>
      </c>
      <c r="L96" s="188" t="s">
        <v>670</v>
      </c>
      <c r="M96" s="158"/>
      <c r="N96" s="158"/>
      <c r="O96" s="158"/>
      <c r="P96" s="188"/>
      <c r="Q96" s="192">
        <v>-20.91</v>
      </c>
      <c r="R96" s="192">
        <v>165.33</v>
      </c>
      <c r="S96" s="163">
        <v>10</v>
      </c>
      <c r="T96" s="157">
        <v>42275</v>
      </c>
      <c r="U96" s="157">
        <v>42289</v>
      </c>
      <c r="V96" s="157">
        <v>42289</v>
      </c>
      <c r="W96" s="157">
        <v>42289</v>
      </c>
      <c r="X96" s="157">
        <v>42310</v>
      </c>
      <c r="Y96" s="157">
        <v>42317</v>
      </c>
      <c r="Z96" s="170">
        <f t="shared" ref="Z96:AE98" si="27">T96-$G96</f>
        <v>105</v>
      </c>
      <c r="AA96" s="170">
        <f t="shared" si="27"/>
        <v>119</v>
      </c>
      <c r="AB96" s="170">
        <f t="shared" si="27"/>
        <v>119</v>
      </c>
      <c r="AC96" s="170">
        <f t="shared" si="27"/>
        <v>119</v>
      </c>
      <c r="AD96" s="170">
        <f t="shared" si="27"/>
        <v>140</v>
      </c>
      <c r="AE96" s="170">
        <f t="shared" si="27"/>
        <v>147</v>
      </c>
      <c r="AF96" s="161">
        <v>44</v>
      </c>
      <c r="AG96" s="169">
        <v>13</v>
      </c>
      <c r="AH96" s="182">
        <v>233.1</v>
      </c>
      <c r="AI96" s="182">
        <v>170.9</v>
      </c>
      <c r="AJ96" s="169">
        <v>11</v>
      </c>
      <c r="AK96" s="182">
        <v>250.1</v>
      </c>
      <c r="AL96" s="182">
        <v>213.7</v>
      </c>
      <c r="AM96" s="169">
        <v>16</v>
      </c>
      <c r="AN96" s="182">
        <v>226.5</v>
      </c>
      <c r="AO96" s="182">
        <v>186.2</v>
      </c>
      <c r="AP96" s="169">
        <v>11</v>
      </c>
      <c r="AQ96" s="182">
        <f t="shared" si="16"/>
        <v>236.56666666666669</v>
      </c>
      <c r="AR96" s="182">
        <f t="shared" si="17"/>
        <v>190.26666666666665</v>
      </c>
      <c r="AS96" s="182">
        <f t="shared" si="18"/>
        <v>12.666666666666666</v>
      </c>
      <c r="AT96" s="158"/>
    </row>
    <row r="97" spans="1:46" s="163" customFormat="1" ht="15">
      <c r="A97" s="180" t="s">
        <v>240</v>
      </c>
      <c r="B97" s="181" t="s">
        <v>687</v>
      </c>
      <c r="C97" s="180" t="s">
        <v>240</v>
      </c>
      <c r="D97" s="188">
        <v>3</v>
      </c>
      <c r="E97" s="188">
        <v>1</v>
      </c>
      <c r="F97" s="188">
        <v>12.5</v>
      </c>
      <c r="G97" s="178">
        <v>42170</v>
      </c>
      <c r="H97" s="179">
        <v>307</v>
      </c>
      <c r="I97" s="188">
        <v>123</v>
      </c>
      <c r="J97" s="194" t="s">
        <v>241</v>
      </c>
      <c r="K97" s="188" t="s">
        <v>240</v>
      </c>
      <c r="L97" s="188" t="s">
        <v>670</v>
      </c>
      <c r="M97" s="158"/>
      <c r="N97" s="158"/>
      <c r="O97" s="158"/>
      <c r="P97" s="188"/>
      <c r="Q97" s="192">
        <v>-20.91</v>
      </c>
      <c r="R97" s="192">
        <v>165.33</v>
      </c>
      <c r="S97" s="163">
        <v>10</v>
      </c>
      <c r="T97" s="157">
        <v>42282</v>
      </c>
      <c r="U97" s="157">
        <v>42289</v>
      </c>
      <c r="V97" s="157">
        <v>42289</v>
      </c>
      <c r="W97" s="157">
        <v>42282</v>
      </c>
      <c r="X97" s="157">
        <v>42317</v>
      </c>
      <c r="Y97" s="157">
        <v>42324</v>
      </c>
      <c r="Z97" s="170">
        <f t="shared" si="27"/>
        <v>112</v>
      </c>
      <c r="AA97" s="170">
        <f t="shared" si="27"/>
        <v>119</v>
      </c>
      <c r="AB97" s="170">
        <f t="shared" si="27"/>
        <v>119</v>
      </c>
      <c r="AC97" s="170">
        <f t="shared" si="27"/>
        <v>112</v>
      </c>
      <c r="AD97" s="170">
        <f t="shared" si="27"/>
        <v>147</v>
      </c>
      <c r="AE97" s="170">
        <f t="shared" si="27"/>
        <v>154</v>
      </c>
      <c r="AF97" s="161">
        <v>42</v>
      </c>
      <c r="AG97" s="169">
        <v>15</v>
      </c>
      <c r="AH97" s="182">
        <v>219.9</v>
      </c>
      <c r="AI97" s="182">
        <v>155.30000000000001</v>
      </c>
      <c r="AJ97" s="169">
        <v>13</v>
      </c>
      <c r="AK97" s="182">
        <v>233.5</v>
      </c>
      <c r="AL97" s="182">
        <v>176.5</v>
      </c>
      <c r="AM97" s="169">
        <v>13</v>
      </c>
      <c r="AN97" s="182">
        <v>240.3</v>
      </c>
      <c r="AO97" s="182">
        <v>197.3</v>
      </c>
      <c r="AP97" s="169">
        <v>17</v>
      </c>
      <c r="AQ97" s="182">
        <f t="shared" si="16"/>
        <v>231.23333333333335</v>
      </c>
      <c r="AR97" s="182">
        <f t="shared" si="17"/>
        <v>176.36666666666667</v>
      </c>
      <c r="AS97" s="182">
        <f t="shared" si="18"/>
        <v>14.333333333333334</v>
      </c>
      <c r="AT97" s="158"/>
    </row>
    <row r="98" spans="1:46" s="163" customFormat="1" ht="15">
      <c r="A98" s="180" t="s">
        <v>240</v>
      </c>
      <c r="B98" s="181" t="s">
        <v>687</v>
      </c>
      <c r="C98" s="180" t="s">
        <v>240</v>
      </c>
      <c r="D98" s="188">
        <v>3</v>
      </c>
      <c r="E98" s="188">
        <v>1</v>
      </c>
      <c r="F98" s="188">
        <v>12.5</v>
      </c>
      <c r="G98" s="178">
        <v>42170</v>
      </c>
      <c r="H98" s="179">
        <v>308</v>
      </c>
      <c r="I98" s="188">
        <v>124</v>
      </c>
      <c r="J98" s="194" t="s">
        <v>241</v>
      </c>
      <c r="K98" s="188" t="s">
        <v>240</v>
      </c>
      <c r="L98" s="188" t="s">
        <v>670</v>
      </c>
      <c r="M98" s="158"/>
      <c r="N98" s="158"/>
      <c r="O98" s="158"/>
      <c r="P98" s="188"/>
      <c r="Q98" s="192">
        <v>-20.91</v>
      </c>
      <c r="R98" s="192">
        <v>165.33</v>
      </c>
      <c r="S98" s="163">
        <v>10</v>
      </c>
      <c r="T98" s="157">
        <v>42255</v>
      </c>
      <c r="U98" s="157">
        <v>42255</v>
      </c>
      <c r="V98" s="157">
        <v>42282</v>
      </c>
      <c r="W98" s="157">
        <v>42282</v>
      </c>
      <c r="X98" s="157">
        <v>42317</v>
      </c>
      <c r="Y98" s="157">
        <v>42324</v>
      </c>
      <c r="Z98" s="170">
        <f t="shared" si="27"/>
        <v>85</v>
      </c>
      <c r="AA98" s="170">
        <f t="shared" si="27"/>
        <v>85</v>
      </c>
      <c r="AB98" s="170">
        <f t="shared" si="27"/>
        <v>112</v>
      </c>
      <c r="AC98" s="170">
        <f t="shared" si="27"/>
        <v>112</v>
      </c>
      <c r="AD98" s="170">
        <f t="shared" si="27"/>
        <v>147</v>
      </c>
      <c r="AE98" s="170">
        <f t="shared" si="27"/>
        <v>154</v>
      </c>
      <c r="AF98" s="161">
        <v>32</v>
      </c>
      <c r="AG98" s="169">
        <v>13</v>
      </c>
      <c r="AH98" s="182">
        <v>270.3</v>
      </c>
      <c r="AI98" s="182">
        <v>244.1</v>
      </c>
      <c r="AJ98" s="169">
        <v>18</v>
      </c>
      <c r="AK98" s="182">
        <v>252.1</v>
      </c>
      <c r="AL98" s="182">
        <v>206.7</v>
      </c>
      <c r="AM98" s="169">
        <v>12</v>
      </c>
      <c r="AN98" s="182">
        <v>264.8</v>
      </c>
      <c r="AO98" s="182">
        <v>229.2</v>
      </c>
      <c r="AP98" s="169">
        <v>17</v>
      </c>
      <c r="AQ98" s="182">
        <f t="shared" si="16"/>
        <v>262.40000000000003</v>
      </c>
      <c r="AR98" s="182">
        <f t="shared" si="17"/>
        <v>226.66666666666666</v>
      </c>
      <c r="AS98" s="182">
        <f t="shared" si="18"/>
        <v>15.666666666666666</v>
      </c>
      <c r="AT98" s="158"/>
    </row>
    <row r="99" spans="1:46" ht="15">
      <c r="A99" s="180" t="s">
        <v>240</v>
      </c>
      <c r="B99" s="181" t="s">
        <v>687</v>
      </c>
      <c r="C99" s="180" t="s">
        <v>240</v>
      </c>
      <c r="D99" s="188">
        <v>1</v>
      </c>
      <c r="E99" s="188">
        <v>1</v>
      </c>
      <c r="F99" s="188">
        <v>15</v>
      </c>
      <c r="G99" s="178">
        <v>41148</v>
      </c>
      <c r="H99" s="179">
        <v>82</v>
      </c>
      <c r="I99" s="188">
        <v>70</v>
      </c>
      <c r="J99" s="194" t="s">
        <v>241</v>
      </c>
      <c r="K99" s="188" t="s">
        <v>240</v>
      </c>
      <c r="L99" s="188" t="s">
        <v>670</v>
      </c>
      <c r="Q99" s="192">
        <v>-20.91</v>
      </c>
      <c r="R99" s="192">
        <v>165.33</v>
      </c>
      <c r="S99" s="163">
        <v>10</v>
      </c>
      <c r="T99" s="162"/>
      <c r="U99" s="162"/>
      <c r="V99" s="162"/>
      <c r="W99" s="162"/>
      <c r="X99" s="162"/>
      <c r="Y99" s="162"/>
      <c r="Z99" s="171"/>
      <c r="AA99" s="171"/>
      <c r="AB99" s="171"/>
      <c r="AC99" s="171"/>
      <c r="AD99" s="171"/>
      <c r="AE99" s="171"/>
      <c r="AF99" s="161">
        <v>25</v>
      </c>
      <c r="AG99" s="161">
        <v>0</v>
      </c>
      <c r="AH99" s="161">
        <v>244.4</v>
      </c>
      <c r="AI99" s="161">
        <v>125.8</v>
      </c>
      <c r="AJ99" s="161">
        <v>23</v>
      </c>
      <c r="AK99" s="161">
        <v>243.3</v>
      </c>
      <c r="AL99" s="161">
        <v>127.4</v>
      </c>
      <c r="AM99" s="161">
        <v>25</v>
      </c>
      <c r="AN99" s="161">
        <v>257.89999999999998</v>
      </c>
      <c r="AO99" s="161">
        <v>136.4</v>
      </c>
      <c r="AP99" s="161">
        <v>30</v>
      </c>
      <c r="AQ99" s="182">
        <f t="shared" si="16"/>
        <v>248.53333333333333</v>
      </c>
      <c r="AR99" s="182">
        <f t="shared" si="17"/>
        <v>129.86666666666667</v>
      </c>
      <c r="AS99" s="182">
        <f t="shared" si="18"/>
        <v>26</v>
      </c>
      <c r="AT99" s="195"/>
    </row>
    <row r="100" spans="1:46" ht="15">
      <c r="A100" s="180" t="s">
        <v>240</v>
      </c>
      <c r="B100" s="181" t="s">
        <v>687</v>
      </c>
      <c r="C100" s="180" t="s">
        <v>240</v>
      </c>
      <c r="D100" s="188">
        <v>1</v>
      </c>
      <c r="E100" s="188">
        <v>1</v>
      </c>
      <c r="F100" s="188">
        <v>15</v>
      </c>
      <c r="G100" s="178">
        <v>41148</v>
      </c>
      <c r="H100" s="179">
        <v>83</v>
      </c>
      <c r="I100" s="188">
        <v>71</v>
      </c>
      <c r="J100" s="194" t="s">
        <v>241</v>
      </c>
      <c r="K100" s="188" t="s">
        <v>240</v>
      </c>
      <c r="L100" s="188" t="s">
        <v>670</v>
      </c>
      <c r="Q100" s="192">
        <v>-20.91</v>
      </c>
      <c r="R100" s="192">
        <v>165.33</v>
      </c>
      <c r="S100" s="163">
        <v>10</v>
      </c>
      <c r="T100" s="162"/>
      <c r="U100" s="162"/>
      <c r="V100" s="162"/>
      <c r="W100" s="162"/>
      <c r="X100" s="162"/>
      <c r="Y100" s="162"/>
      <c r="Z100" s="171"/>
      <c r="AA100" s="171"/>
      <c r="AB100" s="171"/>
      <c r="AC100" s="171"/>
      <c r="AD100" s="171"/>
      <c r="AE100" s="171"/>
      <c r="AF100" s="161">
        <v>16</v>
      </c>
      <c r="AG100" s="161">
        <v>0</v>
      </c>
      <c r="AH100" s="161">
        <v>231.4</v>
      </c>
      <c r="AI100" s="161">
        <v>107</v>
      </c>
      <c r="AJ100" s="161">
        <v>25</v>
      </c>
      <c r="AK100" s="161">
        <v>209.6</v>
      </c>
      <c r="AL100" s="161">
        <v>94.8</v>
      </c>
      <c r="AM100" s="161">
        <v>24</v>
      </c>
      <c r="AN100" s="161">
        <v>220.4</v>
      </c>
      <c r="AO100" s="161">
        <v>88.1</v>
      </c>
      <c r="AP100" s="161">
        <v>18</v>
      </c>
      <c r="AQ100" s="182">
        <f t="shared" si="16"/>
        <v>220.46666666666667</v>
      </c>
      <c r="AR100" s="182">
        <f t="shared" si="17"/>
        <v>96.633333333333326</v>
      </c>
      <c r="AS100" s="182">
        <f t="shared" si="18"/>
        <v>22.333333333333332</v>
      </c>
      <c r="AT100" s="195"/>
    </row>
    <row r="101" spans="1:46" ht="15">
      <c r="A101" s="180" t="s">
        <v>240</v>
      </c>
      <c r="B101" s="181" t="s">
        <v>687</v>
      </c>
      <c r="C101" s="180" t="s">
        <v>240</v>
      </c>
      <c r="D101" s="188">
        <v>1</v>
      </c>
      <c r="E101" s="188">
        <v>1</v>
      </c>
      <c r="F101" s="188">
        <v>15</v>
      </c>
      <c r="G101" s="178">
        <v>41148</v>
      </c>
      <c r="H101" s="179">
        <v>84</v>
      </c>
      <c r="I101" s="188">
        <v>72</v>
      </c>
      <c r="J101" s="194" t="s">
        <v>241</v>
      </c>
      <c r="K101" s="188" t="s">
        <v>240</v>
      </c>
      <c r="L101" s="188" t="s">
        <v>670</v>
      </c>
      <c r="Q101" s="192">
        <v>-20.91</v>
      </c>
      <c r="R101" s="192">
        <v>165.33</v>
      </c>
      <c r="S101" s="163">
        <v>10</v>
      </c>
      <c r="T101" s="162"/>
      <c r="U101" s="162"/>
      <c r="V101" s="162"/>
      <c r="W101" s="162"/>
      <c r="X101" s="162"/>
      <c r="Y101" s="162"/>
      <c r="Z101" s="171"/>
      <c r="AA101" s="171"/>
      <c r="AB101" s="171"/>
      <c r="AC101" s="171"/>
      <c r="AD101" s="171"/>
      <c r="AE101" s="171"/>
      <c r="AF101" s="161">
        <v>17</v>
      </c>
      <c r="AG101" s="161">
        <v>0</v>
      </c>
      <c r="AH101" s="161">
        <v>259</v>
      </c>
      <c r="AI101" s="161">
        <v>113.7</v>
      </c>
      <c r="AJ101" s="161">
        <v>23</v>
      </c>
      <c r="AK101" s="161">
        <v>251.4</v>
      </c>
      <c r="AL101" s="161">
        <v>117.8</v>
      </c>
      <c r="AM101" s="161">
        <v>24</v>
      </c>
      <c r="AN101" s="161">
        <v>255.4</v>
      </c>
      <c r="AO101" s="161">
        <v>119.4</v>
      </c>
      <c r="AP101" s="161">
        <v>28</v>
      </c>
      <c r="AQ101" s="182">
        <f t="shared" si="16"/>
        <v>255.26666666666665</v>
      </c>
      <c r="AR101" s="182">
        <f t="shared" si="17"/>
        <v>116.96666666666665</v>
      </c>
      <c r="AS101" s="182">
        <f t="shared" si="18"/>
        <v>25</v>
      </c>
      <c r="AT101" s="195"/>
    </row>
    <row r="102" spans="1:46" s="163" customFormat="1" ht="15">
      <c r="A102" s="180" t="s">
        <v>236</v>
      </c>
      <c r="B102" s="181" t="s">
        <v>688</v>
      </c>
      <c r="C102" s="180" t="s">
        <v>236</v>
      </c>
      <c r="D102" s="188">
        <v>1</v>
      </c>
      <c r="E102" s="188">
        <v>2</v>
      </c>
      <c r="F102" s="188">
        <v>10</v>
      </c>
      <c r="G102" s="178">
        <v>41148</v>
      </c>
      <c r="H102" s="179">
        <v>38</v>
      </c>
      <c r="I102" s="188">
        <v>121</v>
      </c>
      <c r="J102" s="194" t="s">
        <v>181</v>
      </c>
      <c r="K102" s="188" t="s">
        <v>236</v>
      </c>
      <c r="L102" s="188"/>
      <c r="M102" s="158"/>
      <c r="N102" s="158"/>
      <c r="O102" s="158"/>
      <c r="P102" s="188"/>
      <c r="Q102" s="192"/>
      <c r="R102" s="192"/>
      <c r="T102" s="162">
        <v>41192</v>
      </c>
      <c r="U102" s="157">
        <v>41194</v>
      </c>
      <c r="V102" s="162"/>
      <c r="W102" s="162"/>
      <c r="X102" s="162"/>
      <c r="Y102" s="162"/>
      <c r="Z102" s="170">
        <f>T102-$G102</f>
        <v>44</v>
      </c>
      <c r="AA102" s="170">
        <f>U102-$G102</f>
        <v>46</v>
      </c>
      <c r="AB102" s="171"/>
      <c r="AC102" s="171"/>
      <c r="AD102" s="171"/>
      <c r="AE102" s="171"/>
      <c r="AF102" s="161">
        <v>324</v>
      </c>
      <c r="AG102" s="161">
        <v>0</v>
      </c>
      <c r="AH102" s="161">
        <v>29</v>
      </c>
      <c r="AI102" s="161">
        <v>8.8000000000000007</v>
      </c>
      <c r="AJ102" s="161">
        <v>12</v>
      </c>
      <c r="AK102" s="161">
        <v>28.8</v>
      </c>
      <c r="AL102" s="161">
        <v>8.9</v>
      </c>
      <c r="AM102" s="161">
        <v>18</v>
      </c>
      <c r="AN102" s="161">
        <v>27</v>
      </c>
      <c r="AO102" s="161">
        <v>6.4</v>
      </c>
      <c r="AP102" s="161">
        <v>5</v>
      </c>
      <c r="AQ102" s="182">
        <f t="shared" si="16"/>
        <v>28.266666666666666</v>
      </c>
      <c r="AR102" s="182">
        <f t="shared" si="17"/>
        <v>8.0333333333333332</v>
      </c>
      <c r="AS102" s="182">
        <f t="shared" si="18"/>
        <v>11.666666666666666</v>
      </c>
      <c r="AT102" s="195"/>
    </row>
    <row r="103" spans="1:46" s="163" customFormat="1" ht="15">
      <c r="A103" s="180" t="s">
        <v>236</v>
      </c>
      <c r="B103" s="181" t="s">
        <v>688</v>
      </c>
      <c r="C103" s="180" t="s">
        <v>236</v>
      </c>
      <c r="D103" s="188">
        <v>1</v>
      </c>
      <c r="E103" s="188">
        <v>2</v>
      </c>
      <c r="F103" s="188">
        <v>10</v>
      </c>
      <c r="G103" s="178">
        <v>41148</v>
      </c>
      <c r="H103" s="179">
        <v>39</v>
      </c>
      <c r="I103" s="188">
        <v>122</v>
      </c>
      <c r="J103" s="194" t="s">
        <v>181</v>
      </c>
      <c r="K103" s="188" t="s">
        <v>236</v>
      </c>
      <c r="L103" s="188"/>
      <c r="M103" s="158"/>
      <c r="N103" s="158"/>
      <c r="O103" s="158"/>
      <c r="P103" s="188"/>
      <c r="Q103" s="192"/>
      <c r="R103" s="192"/>
      <c r="T103" s="162">
        <v>41174</v>
      </c>
      <c r="U103" s="162">
        <v>41174</v>
      </c>
      <c r="V103" s="162">
        <v>41174</v>
      </c>
      <c r="W103" s="162">
        <v>41174</v>
      </c>
      <c r="X103" s="162"/>
      <c r="Y103" s="162"/>
      <c r="Z103" s="170">
        <f>T103-$G103</f>
        <v>26</v>
      </c>
      <c r="AA103" s="170">
        <f>U103-$G103</f>
        <v>26</v>
      </c>
      <c r="AB103" s="170">
        <f>V103-$G103</f>
        <v>26</v>
      </c>
      <c r="AC103" s="170">
        <f>W103-$G103</f>
        <v>26</v>
      </c>
      <c r="AD103" s="171"/>
      <c r="AE103" s="171"/>
      <c r="AF103" s="161">
        <v>592</v>
      </c>
      <c r="AG103" s="161">
        <v>1</v>
      </c>
      <c r="AH103" s="161">
        <v>30.3</v>
      </c>
      <c r="AI103" s="161">
        <v>6.4</v>
      </c>
      <c r="AJ103" s="161">
        <v>4</v>
      </c>
      <c r="AK103" s="161">
        <v>35.4</v>
      </c>
      <c r="AL103" s="161">
        <v>6.6</v>
      </c>
      <c r="AM103" s="161">
        <v>4</v>
      </c>
      <c r="AN103" s="161">
        <v>32.4</v>
      </c>
      <c r="AO103" s="161">
        <v>6.7</v>
      </c>
      <c r="AP103" s="161">
        <v>8</v>
      </c>
      <c r="AQ103" s="182">
        <f t="shared" si="16"/>
        <v>32.699999999999996</v>
      </c>
      <c r="AR103" s="182">
        <f t="shared" si="17"/>
        <v>6.5666666666666664</v>
      </c>
      <c r="AS103" s="182">
        <f t="shared" si="18"/>
        <v>5.333333333333333</v>
      </c>
      <c r="AT103" s="195"/>
    </row>
    <row r="104" spans="1:46" s="163" customFormat="1" ht="15">
      <c r="A104" s="180" t="s">
        <v>236</v>
      </c>
      <c r="B104" s="181" t="s">
        <v>688</v>
      </c>
      <c r="C104" s="180" t="s">
        <v>236</v>
      </c>
      <c r="D104" s="188">
        <v>1</v>
      </c>
      <c r="E104" s="188">
        <v>2</v>
      </c>
      <c r="F104" s="188">
        <v>10</v>
      </c>
      <c r="G104" s="178">
        <v>41148</v>
      </c>
      <c r="H104" s="179">
        <v>40</v>
      </c>
      <c r="I104" s="188">
        <v>123</v>
      </c>
      <c r="J104" s="194" t="s">
        <v>181</v>
      </c>
      <c r="K104" s="188" t="s">
        <v>236</v>
      </c>
      <c r="L104" s="188"/>
      <c r="M104" s="158"/>
      <c r="N104" s="158"/>
      <c r="O104" s="158"/>
      <c r="P104" s="188"/>
      <c r="Q104" s="192"/>
      <c r="R104" s="192"/>
      <c r="T104" s="157">
        <v>41194</v>
      </c>
      <c r="U104" s="162"/>
      <c r="V104" s="162"/>
      <c r="W104" s="162"/>
      <c r="X104" s="162"/>
      <c r="Y104" s="162"/>
      <c r="Z104" s="170">
        <f t="shared" ref="Z104:Z111" si="28">T104-$G104</f>
        <v>46</v>
      </c>
      <c r="AA104" s="171"/>
      <c r="AB104" s="171"/>
      <c r="AC104" s="171"/>
      <c r="AD104" s="171"/>
      <c r="AE104" s="171"/>
      <c r="AF104" s="161">
        <v>412</v>
      </c>
      <c r="AG104" s="161">
        <v>0</v>
      </c>
      <c r="AH104" s="161">
        <v>29.7</v>
      </c>
      <c r="AI104" s="161">
        <v>4.7</v>
      </c>
      <c r="AJ104" s="161">
        <v>6</v>
      </c>
      <c r="AK104" s="161">
        <v>34.4</v>
      </c>
      <c r="AL104" s="161">
        <v>6.9</v>
      </c>
      <c r="AM104" s="161">
        <v>8</v>
      </c>
      <c r="AN104" s="161">
        <v>29.8</v>
      </c>
      <c r="AO104" s="161">
        <v>5.8</v>
      </c>
      <c r="AP104" s="161">
        <v>9</v>
      </c>
      <c r="AQ104" s="182">
        <f t="shared" si="16"/>
        <v>31.299999999999997</v>
      </c>
      <c r="AR104" s="182">
        <f t="shared" si="17"/>
        <v>5.8000000000000007</v>
      </c>
      <c r="AS104" s="182">
        <f t="shared" si="18"/>
        <v>7.666666666666667</v>
      </c>
      <c r="AT104" s="195"/>
    </row>
    <row r="105" spans="1:46" s="163" customFormat="1" ht="15">
      <c r="A105" s="180" t="s">
        <v>236</v>
      </c>
      <c r="B105" s="181" t="s">
        <v>688</v>
      </c>
      <c r="C105" s="180" t="s">
        <v>236</v>
      </c>
      <c r="D105" s="188">
        <v>3</v>
      </c>
      <c r="E105" s="188">
        <v>1</v>
      </c>
      <c r="F105" s="188">
        <v>12.5</v>
      </c>
      <c r="G105" s="178">
        <v>42170</v>
      </c>
      <c r="H105" s="179">
        <v>326</v>
      </c>
      <c r="I105" s="188">
        <v>144</v>
      </c>
      <c r="J105" s="194" t="s">
        <v>181</v>
      </c>
      <c r="K105" s="188" t="s">
        <v>236</v>
      </c>
      <c r="L105" s="188"/>
      <c r="M105" s="158"/>
      <c r="N105" s="158"/>
      <c r="O105" s="158"/>
      <c r="P105" s="188"/>
      <c r="Q105" s="192"/>
      <c r="R105" s="192"/>
      <c r="T105" s="157">
        <v>42212</v>
      </c>
      <c r="U105" s="157">
        <v>42212</v>
      </c>
      <c r="V105" s="157">
        <v>42226</v>
      </c>
      <c r="W105" s="157">
        <v>42226</v>
      </c>
      <c r="X105" s="157">
        <v>42226</v>
      </c>
      <c r="Y105" s="157">
        <v>42233</v>
      </c>
      <c r="Z105" s="170">
        <f t="shared" si="28"/>
        <v>42</v>
      </c>
      <c r="AA105" s="170">
        <f t="shared" ref="AA105:AE108" si="29">U105-$G105</f>
        <v>42</v>
      </c>
      <c r="AB105" s="170">
        <f t="shared" si="29"/>
        <v>56</v>
      </c>
      <c r="AC105" s="170">
        <f t="shared" si="29"/>
        <v>56</v>
      </c>
      <c r="AD105" s="170">
        <f t="shared" si="29"/>
        <v>56</v>
      </c>
      <c r="AE105" s="170">
        <f t="shared" si="29"/>
        <v>63</v>
      </c>
      <c r="AF105" s="161">
        <v>130</v>
      </c>
      <c r="AG105" s="169">
        <v>4</v>
      </c>
      <c r="AH105" s="182">
        <v>58.9</v>
      </c>
      <c r="AI105" s="182">
        <v>34.5</v>
      </c>
      <c r="AJ105" s="169">
        <v>4</v>
      </c>
      <c r="AK105" s="182">
        <v>48.5</v>
      </c>
      <c r="AL105" s="182">
        <v>30.6</v>
      </c>
      <c r="AM105" s="169">
        <v>5</v>
      </c>
      <c r="AN105" s="182">
        <v>39.200000000000003</v>
      </c>
      <c r="AO105" s="182">
        <v>27.6</v>
      </c>
      <c r="AP105" s="169">
        <v>5</v>
      </c>
      <c r="AQ105" s="182">
        <f t="shared" si="16"/>
        <v>48.866666666666674</v>
      </c>
      <c r="AR105" s="182">
        <f t="shared" si="17"/>
        <v>30.899999999999995</v>
      </c>
      <c r="AS105" s="182">
        <f t="shared" si="18"/>
        <v>4.666666666666667</v>
      </c>
      <c r="AT105" s="158"/>
    </row>
    <row r="106" spans="1:46" s="163" customFormat="1" ht="15">
      <c r="A106" s="180" t="s">
        <v>236</v>
      </c>
      <c r="B106" s="181" t="s">
        <v>688</v>
      </c>
      <c r="C106" s="180" t="s">
        <v>236</v>
      </c>
      <c r="D106" s="188">
        <v>1</v>
      </c>
      <c r="E106" s="188">
        <v>1</v>
      </c>
      <c r="F106" s="188">
        <v>15</v>
      </c>
      <c r="G106" s="178">
        <v>41148</v>
      </c>
      <c r="H106" s="179">
        <v>101</v>
      </c>
      <c r="I106" s="188">
        <v>124</v>
      </c>
      <c r="J106" s="194" t="s">
        <v>181</v>
      </c>
      <c r="K106" s="188" t="s">
        <v>236</v>
      </c>
      <c r="L106" s="188"/>
      <c r="M106" s="158"/>
      <c r="N106" s="158"/>
      <c r="O106" s="158"/>
      <c r="P106" s="188"/>
      <c r="Q106" s="192"/>
      <c r="R106" s="192"/>
      <c r="T106" s="165">
        <v>41192</v>
      </c>
      <c r="U106" s="162">
        <v>41206</v>
      </c>
      <c r="V106" s="162">
        <v>41218</v>
      </c>
      <c r="W106" s="162">
        <v>41225</v>
      </c>
      <c r="X106" s="162">
        <v>41222</v>
      </c>
      <c r="Y106" s="162">
        <v>41232</v>
      </c>
      <c r="Z106" s="170">
        <f t="shared" si="28"/>
        <v>44</v>
      </c>
      <c r="AA106" s="170">
        <f t="shared" si="29"/>
        <v>58</v>
      </c>
      <c r="AB106" s="170">
        <f t="shared" si="29"/>
        <v>70</v>
      </c>
      <c r="AC106" s="170">
        <f t="shared" si="29"/>
        <v>77</v>
      </c>
      <c r="AD106" s="170">
        <f t="shared" si="29"/>
        <v>74</v>
      </c>
      <c r="AE106" s="170">
        <f t="shared" si="29"/>
        <v>84</v>
      </c>
      <c r="AF106" s="161">
        <v>116</v>
      </c>
      <c r="AG106" s="161">
        <v>50</v>
      </c>
      <c r="AH106" s="161">
        <v>126.7</v>
      </c>
      <c r="AI106" s="161">
        <v>74.400000000000006</v>
      </c>
      <c r="AJ106" s="161">
        <v>6</v>
      </c>
      <c r="AK106" s="161">
        <v>127.2</v>
      </c>
      <c r="AL106" s="161">
        <v>73.5</v>
      </c>
      <c r="AM106" s="161">
        <v>10</v>
      </c>
      <c r="AN106" s="161">
        <v>137.30000000000001</v>
      </c>
      <c r="AO106" s="161">
        <v>102</v>
      </c>
      <c r="AP106" s="161">
        <v>9</v>
      </c>
      <c r="AQ106" s="182">
        <f t="shared" si="16"/>
        <v>130.4</v>
      </c>
      <c r="AR106" s="182">
        <f t="shared" si="17"/>
        <v>83.3</v>
      </c>
      <c r="AS106" s="182">
        <f t="shared" si="18"/>
        <v>8.3333333333333339</v>
      </c>
      <c r="AT106" s="195"/>
    </row>
    <row r="107" spans="1:46" s="163" customFormat="1" ht="15">
      <c r="A107" s="180" t="s">
        <v>236</v>
      </c>
      <c r="B107" s="181" t="s">
        <v>688</v>
      </c>
      <c r="C107" s="180" t="s">
        <v>236</v>
      </c>
      <c r="D107" s="188">
        <v>1</v>
      </c>
      <c r="E107" s="188">
        <v>1</v>
      </c>
      <c r="F107" s="188">
        <v>15</v>
      </c>
      <c r="G107" s="178">
        <v>41148</v>
      </c>
      <c r="H107" s="179">
        <v>102</v>
      </c>
      <c r="I107" s="188">
        <v>125</v>
      </c>
      <c r="J107" s="194" t="s">
        <v>181</v>
      </c>
      <c r="K107" s="188" t="s">
        <v>236</v>
      </c>
      <c r="L107" s="188"/>
      <c r="M107" s="158"/>
      <c r="N107" s="158"/>
      <c r="O107" s="158"/>
      <c r="P107" s="188"/>
      <c r="Q107" s="192"/>
      <c r="R107" s="192"/>
      <c r="T107" s="165">
        <v>41192</v>
      </c>
      <c r="U107" s="162">
        <v>41206</v>
      </c>
      <c r="V107" s="162">
        <v>41222</v>
      </c>
      <c r="W107" s="162">
        <v>41225</v>
      </c>
      <c r="X107" s="162">
        <v>41227</v>
      </c>
      <c r="Y107" s="162">
        <v>41232</v>
      </c>
      <c r="Z107" s="170">
        <f t="shared" si="28"/>
        <v>44</v>
      </c>
      <c r="AA107" s="170">
        <f t="shared" si="29"/>
        <v>58</v>
      </c>
      <c r="AB107" s="170">
        <f t="shared" si="29"/>
        <v>74</v>
      </c>
      <c r="AC107" s="170">
        <f t="shared" si="29"/>
        <v>77</v>
      </c>
      <c r="AD107" s="170">
        <f t="shared" si="29"/>
        <v>79</v>
      </c>
      <c r="AE107" s="170">
        <f t="shared" si="29"/>
        <v>84</v>
      </c>
      <c r="AF107" s="161">
        <v>106</v>
      </c>
      <c r="AG107" s="161">
        <v>58</v>
      </c>
      <c r="AH107" s="161">
        <v>129.9</v>
      </c>
      <c r="AI107" s="161">
        <v>93.9</v>
      </c>
      <c r="AJ107" s="161">
        <v>10</v>
      </c>
      <c r="AK107" s="161">
        <v>135.4</v>
      </c>
      <c r="AL107" s="161">
        <v>94.4</v>
      </c>
      <c r="AM107" s="161">
        <v>15</v>
      </c>
      <c r="AN107" s="161">
        <v>131.4</v>
      </c>
      <c r="AO107" s="161">
        <v>94.8</v>
      </c>
      <c r="AP107" s="161">
        <v>10</v>
      </c>
      <c r="AQ107" s="182">
        <f t="shared" si="16"/>
        <v>132.23333333333335</v>
      </c>
      <c r="AR107" s="182">
        <f t="shared" si="17"/>
        <v>94.366666666666674</v>
      </c>
      <c r="AS107" s="182">
        <f t="shared" si="18"/>
        <v>11.666666666666666</v>
      </c>
      <c r="AT107" s="195"/>
    </row>
    <row r="108" spans="1:46" s="163" customFormat="1" ht="15">
      <c r="A108" s="180" t="s">
        <v>236</v>
      </c>
      <c r="B108" s="181" t="s">
        <v>688</v>
      </c>
      <c r="C108" s="180" t="s">
        <v>236</v>
      </c>
      <c r="D108" s="188">
        <v>1</v>
      </c>
      <c r="E108" s="188">
        <v>1</v>
      </c>
      <c r="F108" s="188">
        <v>15</v>
      </c>
      <c r="G108" s="178">
        <v>41148</v>
      </c>
      <c r="H108" s="179">
        <v>103</v>
      </c>
      <c r="I108" s="188">
        <v>126</v>
      </c>
      <c r="J108" s="194" t="s">
        <v>181</v>
      </c>
      <c r="K108" s="188" t="s">
        <v>236</v>
      </c>
      <c r="L108" s="188"/>
      <c r="M108" s="158"/>
      <c r="N108" s="158"/>
      <c r="O108" s="158"/>
      <c r="P108" s="188"/>
      <c r="Q108" s="192"/>
      <c r="R108" s="192"/>
      <c r="T108" s="162">
        <v>41187</v>
      </c>
      <c r="U108" s="162">
        <v>41204</v>
      </c>
      <c r="V108" s="162">
        <v>41211</v>
      </c>
      <c r="W108" s="162">
        <v>41215</v>
      </c>
      <c r="X108" s="162">
        <v>41222</v>
      </c>
      <c r="Y108" s="162">
        <v>41227</v>
      </c>
      <c r="Z108" s="170">
        <f t="shared" si="28"/>
        <v>39</v>
      </c>
      <c r="AA108" s="170">
        <f t="shared" si="29"/>
        <v>56</v>
      </c>
      <c r="AB108" s="170">
        <f t="shared" si="29"/>
        <v>63</v>
      </c>
      <c r="AC108" s="170">
        <f t="shared" si="29"/>
        <v>67</v>
      </c>
      <c r="AD108" s="170">
        <f t="shared" si="29"/>
        <v>74</v>
      </c>
      <c r="AE108" s="170">
        <f t="shared" si="29"/>
        <v>79</v>
      </c>
      <c r="AF108" s="161">
        <v>79</v>
      </c>
      <c r="AG108" s="161">
        <v>55</v>
      </c>
      <c r="AH108" s="161">
        <v>103.8</v>
      </c>
      <c r="AI108" s="161">
        <v>66</v>
      </c>
      <c r="AJ108" s="161">
        <v>8</v>
      </c>
      <c r="AK108" s="161">
        <v>107.9</v>
      </c>
      <c r="AL108" s="161">
        <v>69.400000000000006</v>
      </c>
      <c r="AM108" s="161">
        <v>8</v>
      </c>
      <c r="AN108" s="161">
        <v>109.3</v>
      </c>
      <c r="AO108" s="161">
        <v>69.099999999999994</v>
      </c>
      <c r="AP108" s="161">
        <v>6</v>
      </c>
      <c r="AQ108" s="182">
        <f t="shared" si="16"/>
        <v>107</v>
      </c>
      <c r="AR108" s="182">
        <f t="shared" si="17"/>
        <v>68.166666666666671</v>
      </c>
      <c r="AS108" s="182">
        <f t="shared" si="18"/>
        <v>7.333333333333333</v>
      </c>
      <c r="AT108" s="195"/>
    </row>
    <row r="109" spans="1:46" s="163" customFormat="1">
      <c r="A109" s="158" t="s">
        <v>378</v>
      </c>
      <c r="B109" s="181" t="s">
        <v>542</v>
      </c>
      <c r="C109" s="158" t="s">
        <v>378</v>
      </c>
      <c r="D109" s="188">
        <v>3</v>
      </c>
      <c r="E109" s="188">
        <v>2</v>
      </c>
      <c r="F109" s="188">
        <v>10</v>
      </c>
      <c r="G109" s="178">
        <v>42170</v>
      </c>
      <c r="H109" s="179">
        <v>243</v>
      </c>
      <c r="I109" s="188">
        <v>4</v>
      </c>
      <c r="J109" s="204" t="s">
        <v>181</v>
      </c>
      <c r="K109" s="188"/>
      <c r="L109" s="188" t="s">
        <v>354</v>
      </c>
      <c r="M109" s="158" t="s">
        <v>543</v>
      </c>
      <c r="N109" s="158" t="s">
        <v>544</v>
      </c>
      <c r="O109" s="158"/>
      <c r="P109" s="188"/>
      <c r="Q109" s="192">
        <v>33.455483333333333</v>
      </c>
      <c r="R109" s="192">
        <v>105.13738333333333</v>
      </c>
      <c r="S109" s="196">
        <v>1807</v>
      </c>
      <c r="T109" s="157">
        <v>42198</v>
      </c>
      <c r="U109" s="157">
        <v>42205</v>
      </c>
      <c r="V109" s="157">
        <v>42205</v>
      </c>
      <c r="W109" s="157">
        <v>42212</v>
      </c>
      <c r="X109" s="157"/>
      <c r="Y109" s="157"/>
      <c r="Z109" s="170">
        <f t="shared" si="28"/>
        <v>28</v>
      </c>
      <c r="AA109" s="170">
        <f>U109-$G109</f>
        <v>35</v>
      </c>
      <c r="AB109" s="170">
        <f>V109-$G109</f>
        <v>35</v>
      </c>
      <c r="AC109" s="170">
        <f>W109-$G109</f>
        <v>42</v>
      </c>
      <c r="AD109" s="170"/>
      <c r="AE109" s="170"/>
      <c r="AF109" s="161">
        <v>65</v>
      </c>
      <c r="AG109" s="169">
        <v>1</v>
      </c>
      <c r="AH109" s="182">
        <v>50.6</v>
      </c>
      <c r="AI109" s="182">
        <v>33</v>
      </c>
      <c r="AJ109" s="169">
        <v>10</v>
      </c>
      <c r="AK109" s="182">
        <v>83.6</v>
      </c>
      <c r="AL109" s="182">
        <v>19.100000000000001</v>
      </c>
      <c r="AM109" s="169">
        <v>11</v>
      </c>
      <c r="AN109" s="182">
        <v>98.3</v>
      </c>
      <c r="AO109" s="182">
        <v>24.5</v>
      </c>
      <c r="AP109" s="169">
        <v>12</v>
      </c>
      <c r="AQ109" s="182">
        <f t="shared" si="16"/>
        <v>77.5</v>
      </c>
      <c r="AR109" s="182">
        <f t="shared" si="17"/>
        <v>25.533333333333331</v>
      </c>
      <c r="AS109" s="182">
        <f t="shared" si="18"/>
        <v>11</v>
      </c>
      <c r="AT109" s="158"/>
    </row>
    <row r="110" spans="1:46" s="163" customFormat="1">
      <c r="A110" s="158" t="s">
        <v>378</v>
      </c>
      <c r="B110" s="181" t="s">
        <v>542</v>
      </c>
      <c r="C110" s="158" t="s">
        <v>378</v>
      </c>
      <c r="D110" s="188">
        <v>3</v>
      </c>
      <c r="E110" s="188">
        <v>2</v>
      </c>
      <c r="F110" s="188">
        <v>10</v>
      </c>
      <c r="G110" s="178">
        <v>42170</v>
      </c>
      <c r="H110" s="179">
        <v>244</v>
      </c>
      <c r="I110" s="188">
        <v>5</v>
      </c>
      <c r="J110" s="204" t="s">
        <v>181</v>
      </c>
      <c r="K110" s="188"/>
      <c r="L110" s="188" t="s">
        <v>354</v>
      </c>
      <c r="M110" s="158" t="s">
        <v>543</v>
      </c>
      <c r="N110" s="158" t="s">
        <v>544</v>
      </c>
      <c r="O110" s="158"/>
      <c r="P110" s="188"/>
      <c r="Q110" s="192">
        <v>33.455483333333333</v>
      </c>
      <c r="R110" s="192">
        <v>105.13738333333333</v>
      </c>
      <c r="S110" s="196">
        <v>1807</v>
      </c>
      <c r="T110" s="157">
        <v>42205</v>
      </c>
      <c r="U110" s="157"/>
      <c r="V110" s="157"/>
      <c r="W110" s="157"/>
      <c r="X110" s="157"/>
      <c r="Y110" s="157"/>
      <c r="Z110" s="170">
        <f t="shared" si="28"/>
        <v>35</v>
      </c>
      <c r="AA110" s="170"/>
      <c r="AB110" s="170"/>
      <c r="AC110" s="170"/>
      <c r="AD110" s="170"/>
      <c r="AE110" s="170"/>
      <c r="AF110" s="161">
        <v>138</v>
      </c>
      <c r="AG110" s="169" t="s">
        <v>606</v>
      </c>
      <c r="AH110" s="182">
        <v>87.8</v>
      </c>
      <c r="AI110" s="182">
        <v>21</v>
      </c>
      <c r="AJ110" s="169">
        <v>13</v>
      </c>
      <c r="AK110" s="182">
        <v>83.5</v>
      </c>
      <c r="AL110" s="182">
        <v>19.399999999999999</v>
      </c>
      <c r="AM110" s="169">
        <v>11</v>
      </c>
      <c r="AN110" s="182">
        <v>76.5</v>
      </c>
      <c r="AO110" s="182">
        <v>19.5</v>
      </c>
      <c r="AP110" s="169">
        <v>10</v>
      </c>
      <c r="AQ110" s="182">
        <f t="shared" si="16"/>
        <v>82.600000000000009</v>
      </c>
      <c r="AR110" s="182">
        <f t="shared" si="17"/>
        <v>19.966666666666665</v>
      </c>
      <c r="AS110" s="182">
        <f t="shared" si="18"/>
        <v>11.333333333333334</v>
      </c>
      <c r="AT110" s="158"/>
    </row>
    <row r="111" spans="1:46" s="163" customFormat="1">
      <c r="A111" s="158" t="s">
        <v>378</v>
      </c>
      <c r="B111" s="181" t="s">
        <v>542</v>
      </c>
      <c r="C111" s="158" t="s">
        <v>378</v>
      </c>
      <c r="D111" s="188">
        <v>3</v>
      </c>
      <c r="E111" s="188">
        <v>2</v>
      </c>
      <c r="F111" s="188">
        <v>10</v>
      </c>
      <c r="G111" s="178">
        <v>42170</v>
      </c>
      <c r="H111" s="179">
        <v>245</v>
      </c>
      <c r="I111" s="188">
        <v>6</v>
      </c>
      <c r="J111" s="204" t="s">
        <v>181</v>
      </c>
      <c r="K111" s="188"/>
      <c r="L111" s="188" t="s">
        <v>354</v>
      </c>
      <c r="M111" s="158" t="s">
        <v>543</v>
      </c>
      <c r="N111" s="158" t="s">
        <v>544</v>
      </c>
      <c r="O111" s="158"/>
      <c r="P111" s="188"/>
      <c r="Q111" s="192">
        <v>33.455483333333333</v>
      </c>
      <c r="R111" s="192">
        <v>105.13738333333333</v>
      </c>
      <c r="S111" s="196">
        <v>1807</v>
      </c>
      <c r="T111" s="157">
        <v>42212</v>
      </c>
      <c r="U111" s="157"/>
      <c r="V111" s="157"/>
      <c r="W111" s="157"/>
      <c r="X111" s="157"/>
      <c r="Y111" s="157"/>
      <c r="Z111" s="170">
        <f t="shared" si="28"/>
        <v>42</v>
      </c>
      <c r="AA111" s="170"/>
      <c r="AB111" s="170"/>
      <c r="AC111" s="170"/>
      <c r="AD111" s="170"/>
      <c r="AE111" s="170"/>
      <c r="AF111" s="161">
        <v>72</v>
      </c>
      <c r="AG111" s="169" t="s">
        <v>606</v>
      </c>
      <c r="AH111" s="182">
        <v>88</v>
      </c>
      <c r="AI111" s="182">
        <v>19.8</v>
      </c>
      <c r="AJ111" s="169">
        <v>18</v>
      </c>
      <c r="AK111" s="182">
        <v>84.5</v>
      </c>
      <c r="AL111" s="182">
        <v>15.3</v>
      </c>
      <c r="AM111" s="169">
        <v>12</v>
      </c>
      <c r="AN111" s="182">
        <v>83.5</v>
      </c>
      <c r="AO111" s="182">
        <v>20.100000000000001</v>
      </c>
      <c r="AP111" s="169">
        <v>10</v>
      </c>
      <c r="AQ111" s="182">
        <f t="shared" si="16"/>
        <v>85.333333333333329</v>
      </c>
      <c r="AR111" s="182">
        <f t="shared" si="17"/>
        <v>18.400000000000002</v>
      </c>
      <c r="AS111" s="182">
        <f t="shared" si="18"/>
        <v>13.333333333333334</v>
      </c>
      <c r="AT111" s="158"/>
    </row>
    <row r="112" spans="1:46" s="163" customFormat="1">
      <c r="A112" s="158" t="s">
        <v>378</v>
      </c>
      <c r="B112" s="181" t="s">
        <v>542</v>
      </c>
      <c r="C112" s="158" t="s">
        <v>378</v>
      </c>
      <c r="D112" s="188">
        <v>2</v>
      </c>
      <c r="E112" s="188">
        <v>2</v>
      </c>
      <c r="F112" s="188">
        <v>12.5</v>
      </c>
      <c r="G112" s="178">
        <v>41659</v>
      </c>
      <c r="H112" s="179">
        <v>130</v>
      </c>
      <c r="I112" s="188">
        <v>4</v>
      </c>
      <c r="J112" s="204" t="s">
        <v>181</v>
      </c>
      <c r="K112" s="188"/>
      <c r="L112" s="188" t="s">
        <v>354</v>
      </c>
      <c r="M112" s="158" t="s">
        <v>543</v>
      </c>
      <c r="N112" s="158" t="s">
        <v>544</v>
      </c>
      <c r="O112" s="158"/>
      <c r="P112" s="188"/>
      <c r="Q112" s="192">
        <v>33.455483333333333</v>
      </c>
      <c r="R112" s="192">
        <v>105.13738333333333</v>
      </c>
      <c r="S112" s="196">
        <v>1807</v>
      </c>
      <c r="T112" s="157"/>
      <c r="U112" s="157"/>
      <c r="V112" s="157"/>
      <c r="W112" s="157"/>
      <c r="X112" s="157"/>
      <c r="Y112" s="157"/>
      <c r="Z112" s="170"/>
      <c r="AA112" s="170"/>
      <c r="AB112" s="170"/>
      <c r="AC112" s="170"/>
      <c r="AD112" s="170"/>
      <c r="AE112" s="170"/>
      <c r="AF112" s="161">
        <v>30</v>
      </c>
      <c r="AG112" s="169">
        <v>0</v>
      </c>
      <c r="AH112" s="182">
        <v>100</v>
      </c>
      <c r="AI112" s="182">
        <v>28</v>
      </c>
      <c r="AJ112" s="169">
        <v>11</v>
      </c>
      <c r="AK112" s="182">
        <v>96</v>
      </c>
      <c r="AL112" s="182">
        <v>26.5</v>
      </c>
      <c r="AM112" s="169">
        <v>6</v>
      </c>
      <c r="AN112" s="182">
        <v>97</v>
      </c>
      <c r="AO112" s="182">
        <v>23</v>
      </c>
      <c r="AP112" s="169">
        <v>8</v>
      </c>
      <c r="AQ112" s="182">
        <f t="shared" si="16"/>
        <v>97.666666666666671</v>
      </c>
      <c r="AR112" s="182">
        <f t="shared" si="17"/>
        <v>25.833333333333332</v>
      </c>
      <c r="AS112" s="182">
        <f t="shared" si="18"/>
        <v>8.3333333333333339</v>
      </c>
      <c r="AT112" s="158"/>
    </row>
    <row r="113" spans="1:46" s="163" customFormat="1">
      <c r="A113" s="158" t="s">
        <v>378</v>
      </c>
      <c r="B113" s="181" t="s">
        <v>542</v>
      </c>
      <c r="C113" s="158" t="s">
        <v>378</v>
      </c>
      <c r="D113" s="188">
        <v>2</v>
      </c>
      <c r="E113" s="188">
        <v>2</v>
      </c>
      <c r="F113" s="188">
        <v>12.5</v>
      </c>
      <c r="G113" s="178">
        <v>41659</v>
      </c>
      <c r="H113" s="179">
        <v>131</v>
      </c>
      <c r="I113" s="188">
        <v>5</v>
      </c>
      <c r="J113" s="204" t="s">
        <v>181</v>
      </c>
      <c r="K113" s="188"/>
      <c r="L113" s="188" t="s">
        <v>354</v>
      </c>
      <c r="M113" s="158" t="s">
        <v>543</v>
      </c>
      <c r="N113" s="158" t="s">
        <v>544</v>
      </c>
      <c r="O113" s="158"/>
      <c r="P113" s="188"/>
      <c r="Q113" s="192">
        <v>33.455483333333333</v>
      </c>
      <c r="R113" s="192">
        <v>105.13738333333333</v>
      </c>
      <c r="S113" s="196">
        <v>1807</v>
      </c>
      <c r="T113" s="157">
        <v>41701</v>
      </c>
      <c r="U113" s="157"/>
      <c r="V113" s="157"/>
      <c r="W113" s="157"/>
      <c r="X113" s="157"/>
      <c r="Y113" s="157"/>
      <c r="Z113" s="170">
        <f>T113-$G113</f>
        <v>42</v>
      </c>
      <c r="AA113" s="170"/>
      <c r="AB113" s="170"/>
      <c r="AC113" s="170"/>
      <c r="AD113" s="170"/>
      <c r="AE113" s="170"/>
      <c r="AF113" s="161">
        <v>86</v>
      </c>
      <c r="AG113" s="169">
        <v>0</v>
      </c>
      <c r="AH113" s="182">
        <v>79</v>
      </c>
      <c r="AI113" s="182">
        <v>14</v>
      </c>
      <c r="AJ113" s="169">
        <v>8</v>
      </c>
      <c r="AK113" s="182">
        <v>80</v>
      </c>
      <c r="AL113" s="182">
        <v>14</v>
      </c>
      <c r="AM113" s="169">
        <v>6</v>
      </c>
      <c r="AN113" s="182">
        <v>83</v>
      </c>
      <c r="AO113" s="182">
        <v>18</v>
      </c>
      <c r="AP113" s="169">
        <v>5</v>
      </c>
      <c r="AQ113" s="182">
        <f t="shared" si="16"/>
        <v>80.666666666666671</v>
      </c>
      <c r="AR113" s="182">
        <f t="shared" si="17"/>
        <v>15.333333333333334</v>
      </c>
      <c r="AS113" s="182">
        <f t="shared" si="18"/>
        <v>6.333333333333333</v>
      </c>
      <c r="AT113" s="158"/>
    </row>
    <row r="114" spans="1:46" s="163" customFormat="1">
      <c r="A114" s="158" t="s">
        <v>378</v>
      </c>
      <c r="B114" s="181" t="s">
        <v>542</v>
      </c>
      <c r="C114" s="158" t="s">
        <v>378</v>
      </c>
      <c r="D114" s="188">
        <v>2</v>
      </c>
      <c r="E114" s="188">
        <v>2</v>
      </c>
      <c r="F114" s="188">
        <v>12.5</v>
      </c>
      <c r="G114" s="178">
        <v>41659</v>
      </c>
      <c r="H114" s="179">
        <v>132</v>
      </c>
      <c r="I114" s="188">
        <v>6</v>
      </c>
      <c r="J114" s="204" t="s">
        <v>181</v>
      </c>
      <c r="K114" s="188"/>
      <c r="L114" s="188" t="s">
        <v>354</v>
      </c>
      <c r="M114" s="158" t="s">
        <v>543</v>
      </c>
      <c r="N114" s="158" t="s">
        <v>544</v>
      </c>
      <c r="O114" s="158"/>
      <c r="P114" s="188"/>
      <c r="Q114" s="192">
        <v>33.455483333333333</v>
      </c>
      <c r="R114" s="192">
        <v>105.13738333333333</v>
      </c>
      <c r="S114" s="196">
        <v>1807</v>
      </c>
      <c r="T114" s="157"/>
      <c r="U114" s="157"/>
      <c r="V114" s="157"/>
      <c r="W114" s="157"/>
      <c r="X114" s="157"/>
      <c r="Y114" s="157"/>
      <c r="Z114" s="170"/>
      <c r="AA114" s="170"/>
      <c r="AB114" s="170"/>
      <c r="AC114" s="170"/>
      <c r="AD114" s="170"/>
      <c r="AE114" s="170"/>
      <c r="AF114" s="161">
        <v>122</v>
      </c>
      <c r="AG114" s="169">
        <v>0</v>
      </c>
      <c r="AH114" s="182">
        <v>103</v>
      </c>
      <c r="AI114" s="182">
        <v>36</v>
      </c>
      <c r="AJ114" s="169">
        <v>8</v>
      </c>
      <c r="AK114" s="182">
        <v>95</v>
      </c>
      <c r="AL114" s="182">
        <v>23</v>
      </c>
      <c r="AM114" s="169">
        <v>6</v>
      </c>
      <c r="AN114" s="182">
        <v>101</v>
      </c>
      <c r="AO114" s="182">
        <v>21</v>
      </c>
      <c r="AP114" s="169">
        <v>9</v>
      </c>
      <c r="AQ114" s="182">
        <f t="shared" si="16"/>
        <v>99.666666666666671</v>
      </c>
      <c r="AR114" s="182">
        <f t="shared" si="17"/>
        <v>26.666666666666668</v>
      </c>
      <c r="AS114" s="182">
        <f t="shared" si="18"/>
        <v>7.666666666666667</v>
      </c>
      <c r="AT114" s="158"/>
    </row>
    <row r="115" spans="1:46" s="163" customFormat="1">
      <c r="A115" s="158" t="s">
        <v>378</v>
      </c>
      <c r="B115" s="181" t="s">
        <v>542</v>
      </c>
      <c r="C115" s="158" t="s">
        <v>378</v>
      </c>
      <c r="D115" s="188">
        <v>2</v>
      </c>
      <c r="E115" s="188">
        <v>1</v>
      </c>
      <c r="F115" s="188">
        <v>15</v>
      </c>
      <c r="G115" s="178">
        <v>41659</v>
      </c>
      <c r="H115" s="179">
        <v>186</v>
      </c>
      <c r="I115" s="188">
        <v>64</v>
      </c>
      <c r="J115" s="204" t="s">
        <v>181</v>
      </c>
      <c r="K115" s="188"/>
      <c r="L115" s="188" t="s">
        <v>354</v>
      </c>
      <c r="M115" s="158" t="s">
        <v>543</v>
      </c>
      <c r="N115" s="158" t="s">
        <v>544</v>
      </c>
      <c r="O115" s="158"/>
      <c r="P115" s="188"/>
      <c r="Q115" s="192">
        <v>33.455483333333333</v>
      </c>
      <c r="R115" s="192">
        <v>105.13738333333333</v>
      </c>
      <c r="S115" s="196">
        <v>1807</v>
      </c>
      <c r="T115" s="157">
        <v>41722</v>
      </c>
      <c r="U115" s="157">
        <v>41771</v>
      </c>
      <c r="V115" s="157">
        <v>41778</v>
      </c>
      <c r="W115" s="157">
        <v>41786</v>
      </c>
      <c r="X115" s="157">
        <v>41799</v>
      </c>
      <c r="Y115" s="157">
        <v>41824</v>
      </c>
      <c r="Z115" s="170">
        <f t="shared" ref="Z115:AE117" si="30">T115-$G115</f>
        <v>63</v>
      </c>
      <c r="AA115" s="170">
        <f t="shared" si="30"/>
        <v>112</v>
      </c>
      <c r="AB115" s="170">
        <f t="shared" si="30"/>
        <v>119</v>
      </c>
      <c r="AC115" s="170">
        <f t="shared" si="30"/>
        <v>127</v>
      </c>
      <c r="AD115" s="170">
        <f t="shared" si="30"/>
        <v>140</v>
      </c>
      <c r="AE115" s="170">
        <f t="shared" si="30"/>
        <v>165</v>
      </c>
      <c r="AF115" s="161">
        <v>8</v>
      </c>
      <c r="AG115" s="169">
        <v>2</v>
      </c>
      <c r="AH115" s="182">
        <v>163</v>
      </c>
      <c r="AI115" s="182">
        <v>78</v>
      </c>
      <c r="AJ115" s="169">
        <v>7</v>
      </c>
      <c r="AK115" s="182">
        <v>145</v>
      </c>
      <c r="AL115" s="182">
        <v>51</v>
      </c>
      <c r="AM115" s="169">
        <v>5</v>
      </c>
      <c r="AN115" s="182">
        <v>130</v>
      </c>
      <c r="AO115" s="182">
        <v>67</v>
      </c>
      <c r="AP115" s="169">
        <v>5</v>
      </c>
      <c r="AQ115" s="182">
        <f t="shared" si="16"/>
        <v>146</v>
      </c>
      <c r="AR115" s="182">
        <f t="shared" si="17"/>
        <v>65.333333333333329</v>
      </c>
      <c r="AS115" s="182">
        <f t="shared" si="18"/>
        <v>5.666666666666667</v>
      </c>
      <c r="AT115" s="158"/>
    </row>
    <row r="116" spans="1:46" s="163" customFormat="1">
      <c r="A116" s="158" t="s">
        <v>378</v>
      </c>
      <c r="B116" s="181" t="s">
        <v>542</v>
      </c>
      <c r="C116" s="158" t="s">
        <v>378</v>
      </c>
      <c r="D116" s="188">
        <v>2</v>
      </c>
      <c r="E116" s="188">
        <v>1</v>
      </c>
      <c r="F116" s="188">
        <v>15</v>
      </c>
      <c r="G116" s="178">
        <v>41659</v>
      </c>
      <c r="H116" s="179">
        <v>187</v>
      </c>
      <c r="I116" s="188">
        <v>65</v>
      </c>
      <c r="J116" s="204" t="s">
        <v>181</v>
      </c>
      <c r="K116" s="188"/>
      <c r="L116" s="188" t="s">
        <v>354</v>
      </c>
      <c r="M116" s="158" t="s">
        <v>543</v>
      </c>
      <c r="N116" s="158" t="s">
        <v>544</v>
      </c>
      <c r="O116" s="158"/>
      <c r="P116" s="188"/>
      <c r="Q116" s="192">
        <v>33.455483333333333</v>
      </c>
      <c r="R116" s="192">
        <v>105.13738333333333</v>
      </c>
      <c r="S116" s="196">
        <v>1807</v>
      </c>
      <c r="T116" s="157">
        <v>41722</v>
      </c>
      <c r="U116" s="157">
        <v>41771</v>
      </c>
      <c r="V116" s="157">
        <v>41775</v>
      </c>
      <c r="W116" s="157">
        <v>41778</v>
      </c>
      <c r="X116" s="157">
        <v>41799</v>
      </c>
      <c r="Y116" s="157">
        <v>41838</v>
      </c>
      <c r="Z116" s="170">
        <f t="shared" si="30"/>
        <v>63</v>
      </c>
      <c r="AA116" s="170">
        <f t="shared" si="30"/>
        <v>112</v>
      </c>
      <c r="AB116" s="170">
        <f t="shared" si="30"/>
        <v>116</v>
      </c>
      <c r="AC116" s="170">
        <f t="shared" si="30"/>
        <v>119</v>
      </c>
      <c r="AD116" s="170">
        <f t="shared" si="30"/>
        <v>140</v>
      </c>
      <c r="AE116" s="170">
        <f t="shared" si="30"/>
        <v>179</v>
      </c>
      <c r="AF116" s="161">
        <v>6</v>
      </c>
      <c r="AG116" s="169">
        <v>1</v>
      </c>
      <c r="AH116" s="182">
        <v>137</v>
      </c>
      <c r="AI116" s="182">
        <v>52</v>
      </c>
      <c r="AJ116" s="169">
        <v>5</v>
      </c>
      <c r="AK116" s="182">
        <v>102</v>
      </c>
      <c r="AL116" s="182">
        <v>59</v>
      </c>
      <c r="AM116" s="169">
        <v>6</v>
      </c>
      <c r="AN116" s="182">
        <v>97</v>
      </c>
      <c r="AO116" s="182">
        <v>73</v>
      </c>
      <c r="AP116" s="169">
        <v>5</v>
      </c>
      <c r="AQ116" s="182">
        <f t="shared" si="16"/>
        <v>112</v>
      </c>
      <c r="AR116" s="182">
        <f t="shared" si="17"/>
        <v>61.333333333333336</v>
      </c>
      <c r="AS116" s="182">
        <f t="shared" si="18"/>
        <v>5.333333333333333</v>
      </c>
      <c r="AT116" s="158"/>
    </row>
    <row r="117" spans="1:46" s="166" customFormat="1">
      <c r="A117" s="158" t="s">
        <v>378</v>
      </c>
      <c r="B117" s="181" t="s">
        <v>542</v>
      </c>
      <c r="C117" s="158" t="s">
        <v>378</v>
      </c>
      <c r="D117" s="188">
        <v>2</v>
      </c>
      <c r="E117" s="188">
        <v>1</v>
      </c>
      <c r="F117" s="188">
        <v>15</v>
      </c>
      <c r="G117" s="178">
        <v>41659</v>
      </c>
      <c r="H117" s="179">
        <v>188</v>
      </c>
      <c r="I117" s="188">
        <v>66</v>
      </c>
      <c r="J117" s="204" t="s">
        <v>181</v>
      </c>
      <c r="K117" s="188"/>
      <c r="L117" s="188" t="s">
        <v>354</v>
      </c>
      <c r="M117" s="158" t="s">
        <v>543</v>
      </c>
      <c r="N117" s="158" t="s">
        <v>544</v>
      </c>
      <c r="O117" s="158"/>
      <c r="P117" s="188"/>
      <c r="Q117" s="192">
        <v>33.455483333333333</v>
      </c>
      <c r="R117" s="192">
        <v>105.13738333333333</v>
      </c>
      <c r="S117" s="196">
        <v>1807</v>
      </c>
      <c r="T117" s="157">
        <v>41712</v>
      </c>
      <c r="U117" s="157">
        <v>41761</v>
      </c>
      <c r="V117" s="157">
        <v>41765</v>
      </c>
      <c r="W117" s="157">
        <v>41771</v>
      </c>
      <c r="X117" s="157">
        <v>41799</v>
      </c>
      <c r="Y117" s="157">
        <v>41806</v>
      </c>
      <c r="Z117" s="170">
        <f t="shared" si="30"/>
        <v>53</v>
      </c>
      <c r="AA117" s="170">
        <f t="shared" si="30"/>
        <v>102</v>
      </c>
      <c r="AB117" s="170">
        <f t="shared" si="30"/>
        <v>106</v>
      </c>
      <c r="AC117" s="170">
        <f t="shared" si="30"/>
        <v>112</v>
      </c>
      <c r="AD117" s="170">
        <f t="shared" si="30"/>
        <v>140</v>
      </c>
      <c r="AE117" s="170">
        <f t="shared" si="30"/>
        <v>147</v>
      </c>
      <c r="AF117" s="161">
        <v>7</v>
      </c>
      <c r="AG117" s="169">
        <v>5</v>
      </c>
      <c r="AH117" s="182">
        <v>156</v>
      </c>
      <c r="AI117" s="182">
        <v>73</v>
      </c>
      <c r="AJ117" s="169">
        <v>6</v>
      </c>
      <c r="AK117" s="182">
        <v>157</v>
      </c>
      <c r="AL117" s="182">
        <v>68</v>
      </c>
      <c r="AM117" s="169">
        <v>5</v>
      </c>
      <c r="AN117" s="182">
        <v>166</v>
      </c>
      <c r="AO117" s="182">
        <v>83</v>
      </c>
      <c r="AP117" s="169">
        <v>5</v>
      </c>
      <c r="AQ117" s="182">
        <f t="shared" si="16"/>
        <v>159.66666666666666</v>
      </c>
      <c r="AR117" s="182">
        <f t="shared" si="17"/>
        <v>74.666666666666671</v>
      </c>
      <c r="AS117" s="182">
        <f t="shared" si="18"/>
        <v>5.333333333333333</v>
      </c>
      <c r="AT117" s="158"/>
    </row>
    <row r="118" spans="1:46" s="166" customFormat="1">
      <c r="A118" s="158" t="s">
        <v>546</v>
      </c>
      <c r="B118" s="181" t="s">
        <v>545</v>
      </c>
      <c r="C118" s="158" t="s">
        <v>546</v>
      </c>
      <c r="D118" s="188">
        <v>3</v>
      </c>
      <c r="E118" s="188">
        <v>2</v>
      </c>
      <c r="F118" s="188">
        <v>10</v>
      </c>
      <c r="G118" s="178">
        <v>42170</v>
      </c>
      <c r="H118" s="179">
        <v>246</v>
      </c>
      <c r="I118" s="188">
        <v>7</v>
      </c>
      <c r="J118" s="204" t="s">
        <v>181</v>
      </c>
      <c r="K118" s="188"/>
      <c r="L118" s="188" t="s">
        <v>354</v>
      </c>
      <c r="M118" s="158" t="s">
        <v>547</v>
      </c>
      <c r="N118" s="158" t="s">
        <v>548</v>
      </c>
      <c r="O118" s="158"/>
      <c r="P118" s="188"/>
      <c r="Q118" s="192">
        <v>34.129483333333333</v>
      </c>
      <c r="R118" s="192">
        <v>111.04395</v>
      </c>
      <c r="S118" s="196">
        <v>757</v>
      </c>
      <c r="T118" s="157">
        <v>42212</v>
      </c>
      <c r="U118" s="157"/>
      <c r="V118" s="157"/>
      <c r="W118" s="157"/>
      <c r="X118" s="157"/>
      <c r="Y118" s="157"/>
      <c r="Z118" s="170">
        <f>T118-$G118</f>
        <v>42</v>
      </c>
      <c r="AA118" s="170"/>
      <c r="AB118" s="170"/>
      <c r="AC118" s="170"/>
      <c r="AD118" s="170"/>
      <c r="AE118" s="170"/>
      <c r="AF118" s="161">
        <v>137</v>
      </c>
      <c r="AG118" s="169" t="s">
        <v>606</v>
      </c>
      <c r="AH118" s="182">
        <v>61.1</v>
      </c>
      <c r="AI118" s="182">
        <v>13.6</v>
      </c>
      <c r="AJ118" s="169">
        <v>9</v>
      </c>
      <c r="AK118" s="182">
        <v>66.400000000000006</v>
      </c>
      <c r="AL118" s="182">
        <v>15.2</v>
      </c>
      <c r="AM118" s="169">
        <v>9</v>
      </c>
      <c r="AN118" s="182">
        <v>55.8</v>
      </c>
      <c r="AO118" s="182">
        <v>13.2</v>
      </c>
      <c r="AP118" s="169">
        <v>8</v>
      </c>
      <c r="AQ118" s="182">
        <f t="shared" si="16"/>
        <v>61.1</v>
      </c>
      <c r="AR118" s="182">
        <f t="shared" si="17"/>
        <v>14</v>
      </c>
      <c r="AS118" s="182">
        <f t="shared" si="18"/>
        <v>8.6666666666666661</v>
      </c>
      <c r="AT118" s="158"/>
    </row>
    <row r="119" spans="1:46" s="166" customFormat="1">
      <c r="A119" s="158" t="s">
        <v>546</v>
      </c>
      <c r="B119" s="181" t="s">
        <v>545</v>
      </c>
      <c r="C119" s="158" t="s">
        <v>546</v>
      </c>
      <c r="D119" s="188">
        <v>3</v>
      </c>
      <c r="E119" s="188">
        <v>2</v>
      </c>
      <c r="F119" s="188">
        <v>10</v>
      </c>
      <c r="G119" s="178">
        <v>42170</v>
      </c>
      <c r="H119" s="179">
        <v>247</v>
      </c>
      <c r="I119" s="188">
        <v>8</v>
      </c>
      <c r="J119" s="204" t="s">
        <v>181</v>
      </c>
      <c r="K119" s="188"/>
      <c r="L119" s="188" t="s">
        <v>354</v>
      </c>
      <c r="M119" s="158" t="s">
        <v>547</v>
      </c>
      <c r="N119" s="158" t="s">
        <v>548</v>
      </c>
      <c r="O119" s="158"/>
      <c r="P119" s="188"/>
      <c r="Q119" s="192">
        <v>34.129483333333333</v>
      </c>
      <c r="R119" s="192">
        <v>111.04395</v>
      </c>
      <c r="S119" s="196">
        <v>757</v>
      </c>
      <c r="T119" s="157">
        <v>42282</v>
      </c>
      <c r="U119" s="157"/>
      <c r="V119" s="157"/>
      <c r="W119" s="157"/>
      <c r="X119" s="157"/>
      <c r="Y119" s="157"/>
      <c r="Z119" s="170">
        <f>T119-$G119</f>
        <v>112</v>
      </c>
      <c r="AA119" s="170"/>
      <c r="AB119" s="170"/>
      <c r="AC119" s="170"/>
      <c r="AD119" s="170"/>
      <c r="AE119" s="170"/>
      <c r="AF119" s="161">
        <v>132</v>
      </c>
      <c r="AG119" s="169" t="s">
        <v>606</v>
      </c>
      <c r="AH119" s="182">
        <v>70.8</v>
      </c>
      <c r="AI119" s="182">
        <v>15.6</v>
      </c>
      <c r="AJ119" s="169">
        <v>10</v>
      </c>
      <c r="AK119" s="182">
        <v>63.2</v>
      </c>
      <c r="AL119" s="182">
        <v>14</v>
      </c>
      <c r="AM119" s="169">
        <v>13</v>
      </c>
      <c r="AN119" s="182">
        <v>72</v>
      </c>
      <c r="AO119" s="182">
        <v>15.4</v>
      </c>
      <c r="AP119" s="169">
        <v>11</v>
      </c>
      <c r="AQ119" s="182">
        <f t="shared" si="16"/>
        <v>68.666666666666671</v>
      </c>
      <c r="AR119" s="182">
        <f t="shared" si="17"/>
        <v>15</v>
      </c>
      <c r="AS119" s="182">
        <f t="shared" si="18"/>
        <v>11.333333333333334</v>
      </c>
      <c r="AT119" s="158"/>
    </row>
    <row r="120" spans="1:46" s="166" customFormat="1">
      <c r="A120" s="158" t="s">
        <v>546</v>
      </c>
      <c r="B120" s="181" t="s">
        <v>545</v>
      </c>
      <c r="C120" s="158" t="s">
        <v>546</v>
      </c>
      <c r="D120" s="188">
        <v>3</v>
      </c>
      <c r="E120" s="188">
        <v>2</v>
      </c>
      <c r="F120" s="188">
        <v>10</v>
      </c>
      <c r="G120" s="178">
        <v>42170</v>
      </c>
      <c r="H120" s="179">
        <v>248</v>
      </c>
      <c r="I120" s="188">
        <v>9</v>
      </c>
      <c r="J120" s="204" t="s">
        <v>181</v>
      </c>
      <c r="K120" s="188"/>
      <c r="L120" s="188" t="s">
        <v>354</v>
      </c>
      <c r="M120" s="158" t="s">
        <v>547</v>
      </c>
      <c r="N120" s="158" t="s">
        <v>548</v>
      </c>
      <c r="O120" s="158"/>
      <c r="P120" s="188"/>
      <c r="Q120" s="192">
        <v>34.129483333333333</v>
      </c>
      <c r="R120" s="192">
        <v>111.04395</v>
      </c>
      <c r="S120" s="196">
        <v>757</v>
      </c>
      <c r="T120" s="157"/>
      <c r="U120" s="157"/>
      <c r="V120" s="157"/>
      <c r="W120" s="157"/>
      <c r="X120" s="157"/>
      <c r="Y120" s="157"/>
      <c r="Z120" s="170"/>
      <c r="AA120" s="170"/>
      <c r="AB120" s="170"/>
      <c r="AC120" s="170"/>
      <c r="AD120" s="170"/>
      <c r="AE120" s="170"/>
      <c r="AF120" s="161">
        <v>146</v>
      </c>
      <c r="AG120" s="169">
        <v>0</v>
      </c>
      <c r="AH120" s="182">
        <v>53.3</v>
      </c>
      <c r="AI120" s="182">
        <v>10.7</v>
      </c>
      <c r="AJ120" s="169">
        <v>10</v>
      </c>
      <c r="AK120" s="182">
        <v>57.9</v>
      </c>
      <c r="AL120" s="182">
        <v>11.5</v>
      </c>
      <c r="AM120" s="169">
        <v>7</v>
      </c>
      <c r="AN120" s="182">
        <v>54.4</v>
      </c>
      <c r="AO120" s="182">
        <v>10.6</v>
      </c>
      <c r="AP120" s="169">
        <v>6</v>
      </c>
      <c r="AQ120" s="182">
        <f t="shared" si="16"/>
        <v>55.199999999999996</v>
      </c>
      <c r="AR120" s="182">
        <f t="shared" si="17"/>
        <v>10.933333333333332</v>
      </c>
      <c r="AS120" s="182">
        <f t="shared" si="18"/>
        <v>7.666666666666667</v>
      </c>
      <c r="AT120" s="158"/>
    </row>
    <row r="121" spans="1:46" s="166" customFormat="1">
      <c r="A121" s="158" t="s">
        <v>546</v>
      </c>
      <c r="B121" s="181" t="s">
        <v>545</v>
      </c>
      <c r="C121" s="158" t="s">
        <v>546</v>
      </c>
      <c r="D121" s="188">
        <v>2</v>
      </c>
      <c r="E121" s="188">
        <v>2</v>
      </c>
      <c r="F121" s="188">
        <v>12.5</v>
      </c>
      <c r="G121" s="178">
        <v>41659</v>
      </c>
      <c r="H121" s="179">
        <v>133</v>
      </c>
      <c r="I121" s="188">
        <v>7</v>
      </c>
      <c r="J121" s="204" t="s">
        <v>181</v>
      </c>
      <c r="K121" s="188"/>
      <c r="L121" s="188" t="s">
        <v>354</v>
      </c>
      <c r="M121" s="158" t="s">
        <v>547</v>
      </c>
      <c r="N121" s="158" t="s">
        <v>548</v>
      </c>
      <c r="O121" s="158"/>
      <c r="P121" s="188"/>
      <c r="Q121" s="192">
        <v>34.129483333333333</v>
      </c>
      <c r="R121" s="192">
        <v>111.04395</v>
      </c>
      <c r="S121" s="196">
        <v>757</v>
      </c>
      <c r="T121" s="157"/>
      <c r="U121" s="157"/>
      <c r="V121" s="157"/>
      <c r="W121" s="157"/>
      <c r="X121" s="157"/>
      <c r="Y121" s="157"/>
      <c r="Z121" s="170"/>
      <c r="AA121" s="170"/>
      <c r="AB121" s="170"/>
      <c r="AC121" s="170"/>
      <c r="AD121" s="170"/>
      <c r="AE121" s="170"/>
      <c r="AF121" s="161">
        <v>76</v>
      </c>
      <c r="AG121" s="169">
        <v>0</v>
      </c>
      <c r="AH121" s="182">
        <v>93</v>
      </c>
      <c r="AI121" s="182">
        <v>29</v>
      </c>
      <c r="AJ121" s="169">
        <v>7</v>
      </c>
      <c r="AK121" s="182">
        <v>95</v>
      </c>
      <c r="AL121" s="182">
        <v>30.5</v>
      </c>
      <c r="AM121" s="169">
        <v>7</v>
      </c>
      <c r="AN121" s="182">
        <v>102</v>
      </c>
      <c r="AO121" s="182">
        <v>38</v>
      </c>
      <c r="AP121" s="169">
        <v>8</v>
      </c>
      <c r="AQ121" s="182">
        <f t="shared" si="16"/>
        <v>96.666666666666671</v>
      </c>
      <c r="AR121" s="182">
        <f t="shared" si="17"/>
        <v>32.5</v>
      </c>
      <c r="AS121" s="182">
        <f t="shared" si="18"/>
        <v>7.333333333333333</v>
      </c>
      <c r="AT121" s="158"/>
    </row>
    <row r="122" spans="1:46" s="166" customFormat="1">
      <c r="A122" s="158" t="s">
        <v>546</v>
      </c>
      <c r="B122" s="181" t="s">
        <v>545</v>
      </c>
      <c r="C122" s="158" t="s">
        <v>546</v>
      </c>
      <c r="D122" s="188">
        <v>2</v>
      </c>
      <c r="E122" s="188">
        <v>2</v>
      </c>
      <c r="F122" s="188">
        <v>12.5</v>
      </c>
      <c r="G122" s="178">
        <v>41659</v>
      </c>
      <c r="H122" s="179">
        <v>134</v>
      </c>
      <c r="I122" s="188">
        <v>8</v>
      </c>
      <c r="J122" s="204" t="s">
        <v>181</v>
      </c>
      <c r="K122" s="188"/>
      <c r="L122" s="188" t="s">
        <v>354</v>
      </c>
      <c r="M122" s="158" t="s">
        <v>547</v>
      </c>
      <c r="N122" s="158" t="s">
        <v>548</v>
      </c>
      <c r="O122" s="158"/>
      <c r="P122" s="188"/>
      <c r="Q122" s="192">
        <v>34.129483333333333</v>
      </c>
      <c r="R122" s="192">
        <v>111.04395</v>
      </c>
      <c r="S122" s="196">
        <v>757</v>
      </c>
      <c r="T122" s="157"/>
      <c r="U122" s="157"/>
      <c r="V122" s="157"/>
      <c r="W122" s="157"/>
      <c r="X122" s="157"/>
      <c r="Y122" s="157"/>
      <c r="Z122" s="170"/>
      <c r="AA122" s="170"/>
      <c r="AB122" s="170"/>
      <c r="AC122" s="170"/>
      <c r="AD122" s="170"/>
      <c r="AE122" s="170"/>
      <c r="AF122" s="161">
        <v>40</v>
      </c>
      <c r="AG122" s="169">
        <v>0</v>
      </c>
      <c r="AH122" s="182">
        <v>90</v>
      </c>
      <c r="AI122" s="182">
        <v>28</v>
      </c>
      <c r="AJ122" s="169">
        <v>6</v>
      </c>
      <c r="AK122" s="182">
        <v>69</v>
      </c>
      <c r="AL122" s="182">
        <v>20</v>
      </c>
      <c r="AM122" s="169">
        <v>4</v>
      </c>
      <c r="AN122" s="182">
        <v>49</v>
      </c>
      <c r="AO122" s="182">
        <v>10</v>
      </c>
      <c r="AP122" s="169">
        <v>7</v>
      </c>
      <c r="AQ122" s="182">
        <f t="shared" si="16"/>
        <v>69.333333333333329</v>
      </c>
      <c r="AR122" s="182">
        <f t="shared" si="17"/>
        <v>19.333333333333332</v>
      </c>
      <c r="AS122" s="182">
        <f t="shared" si="18"/>
        <v>5.666666666666667</v>
      </c>
      <c r="AT122" s="158"/>
    </row>
    <row r="123" spans="1:46" s="166" customFormat="1">
      <c r="A123" s="158" t="s">
        <v>546</v>
      </c>
      <c r="B123" s="181" t="s">
        <v>545</v>
      </c>
      <c r="C123" s="158" t="s">
        <v>546</v>
      </c>
      <c r="D123" s="188">
        <v>2</v>
      </c>
      <c r="E123" s="188">
        <v>2</v>
      </c>
      <c r="F123" s="188">
        <v>12.5</v>
      </c>
      <c r="G123" s="178">
        <v>41659</v>
      </c>
      <c r="H123" s="179">
        <v>135</v>
      </c>
      <c r="I123" s="188">
        <v>9</v>
      </c>
      <c r="J123" s="204" t="s">
        <v>181</v>
      </c>
      <c r="K123" s="188"/>
      <c r="L123" s="188" t="s">
        <v>354</v>
      </c>
      <c r="M123" s="158" t="s">
        <v>547</v>
      </c>
      <c r="N123" s="158" t="s">
        <v>548</v>
      </c>
      <c r="O123" s="158"/>
      <c r="P123" s="188"/>
      <c r="Q123" s="192">
        <v>34.129483333333333</v>
      </c>
      <c r="R123" s="192">
        <v>111.04395</v>
      </c>
      <c r="S123" s="196">
        <v>757</v>
      </c>
      <c r="T123" s="157">
        <v>41701</v>
      </c>
      <c r="U123" s="157"/>
      <c r="V123" s="157"/>
      <c r="W123" s="157"/>
      <c r="X123" s="157"/>
      <c r="Y123" s="157"/>
      <c r="Z123" s="170">
        <f>T123-$G123</f>
        <v>42</v>
      </c>
      <c r="AA123" s="170"/>
      <c r="AB123" s="170"/>
      <c r="AC123" s="170"/>
      <c r="AD123" s="170"/>
      <c r="AE123" s="170"/>
      <c r="AF123" s="161">
        <v>56</v>
      </c>
      <c r="AG123" s="169">
        <v>0</v>
      </c>
      <c r="AH123" s="182">
        <v>98</v>
      </c>
      <c r="AI123" s="182">
        <v>33</v>
      </c>
      <c r="AJ123" s="169">
        <v>6</v>
      </c>
      <c r="AK123" s="182">
        <v>83</v>
      </c>
      <c r="AL123" s="182">
        <v>24.5</v>
      </c>
      <c r="AM123" s="169">
        <v>5</v>
      </c>
      <c r="AN123" s="182">
        <v>87</v>
      </c>
      <c r="AO123" s="182">
        <v>34</v>
      </c>
      <c r="AP123" s="169">
        <v>7</v>
      </c>
      <c r="AQ123" s="182">
        <f t="shared" si="16"/>
        <v>89.333333333333329</v>
      </c>
      <c r="AR123" s="182">
        <f t="shared" si="17"/>
        <v>30.5</v>
      </c>
      <c r="AS123" s="182">
        <f t="shared" si="18"/>
        <v>6</v>
      </c>
      <c r="AT123" s="158"/>
    </row>
    <row r="124" spans="1:46" s="166" customFormat="1">
      <c r="A124" s="158" t="s">
        <v>546</v>
      </c>
      <c r="B124" s="181" t="s">
        <v>545</v>
      </c>
      <c r="C124" s="158" t="s">
        <v>546</v>
      </c>
      <c r="D124" s="188">
        <v>2</v>
      </c>
      <c r="E124" s="188">
        <v>1</v>
      </c>
      <c r="F124" s="188">
        <v>15</v>
      </c>
      <c r="G124" s="178">
        <v>41659</v>
      </c>
      <c r="H124" s="179">
        <v>189</v>
      </c>
      <c r="I124" s="188">
        <v>67</v>
      </c>
      <c r="J124" s="204" t="s">
        <v>181</v>
      </c>
      <c r="K124" s="188"/>
      <c r="L124" s="188" t="s">
        <v>354</v>
      </c>
      <c r="M124" s="158" t="s">
        <v>547</v>
      </c>
      <c r="N124" s="158" t="s">
        <v>548</v>
      </c>
      <c r="O124" s="158"/>
      <c r="P124" s="188"/>
      <c r="Q124" s="192">
        <v>34.129483333333333</v>
      </c>
      <c r="R124" s="192">
        <v>111.04395</v>
      </c>
      <c r="S124" s="196">
        <v>757</v>
      </c>
      <c r="T124" s="157">
        <v>41715</v>
      </c>
      <c r="U124" s="157">
        <v>41740</v>
      </c>
      <c r="V124" s="157">
        <v>41750</v>
      </c>
      <c r="W124" s="157">
        <v>41754</v>
      </c>
      <c r="X124" s="157">
        <v>41768</v>
      </c>
      <c r="Y124" s="157">
        <v>41771</v>
      </c>
      <c r="Z124" s="170">
        <f>T124-$G124</f>
        <v>56</v>
      </c>
      <c r="AA124" s="170">
        <f t="shared" ref="AA124:AE126" si="31">U124-$G124</f>
        <v>81</v>
      </c>
      <c r="AB124" s="170">
        <f t="shared" si="31"/>
        <v>91</v>
      </c>
      <c r="AC124" s="170">
        <f t="shared" si="31"/>
        <v>95</v>
      </c>
      <c r="AD124" s="170">
        <f t="shared" si="31"/>
        <v>109</v>
      </c>
      <c r="AE124" s="170">
        <f t="shared" si="31"/>
        <v>112</v>
      </c>
      <c r="AF124" s="161">
        <v>38</v>
      </c>
      <c r="AG124" s="169">
        <v>21</v>
      </c>
      <c r="AH124" s="182">
        <v>223</v>
      </c>
      <c r="AI124" s="182">
        <v>91</v>
      </c>
      <c r="AJ124" s="169">
        <v>6</v>
      </c>
      <c r="AK124" s="182">
        <v>223</v>
      </c>
      <c r="AL124" s="182">
        <v>92</v>
      </c>
      <c r="AM124" s="169">
        <v>6</v>
      </c>
      <c r="AN124" s="182">
        <v>227</v>
      </c>
      <c r="AO124" s="182">
        <v>96</v>
      </c>
      <c r="AP124" s="169">
        <v>6</v>
      </c>
      <c r="AQ124" s="182">
        <f t="shared" si="16"/>
        <v>224.33333333333334</v>
      </c>
      <c r="AR124" s="182">
        <f t="shared" si="17"/>
        <v>93</v>
      </c>
      <c r="AS124" s="182">
        <f t="shared" si="18"/>
        <v>6</v>
      </c>
      <c r="AT124" s="158"/>
    </row>
    <row r="125" spans="1:46" s="166" customFormat="1">
      <c r="A125" s="158" t="s">
        <v>546</v>
      </c>
      <c r="B125" s="181" t="s">
        <v>545</v>
      </c>
      <c r="C125" s="158" t="s">
        <v>546</v>
      </c>
      <c r="D125" s="188">
        <v>2</v>
      </c>
      <c r="E125" s="188">
        <v>1</v>
      </c>
      <c r="F125" s="188">
        <v>15</v>
      </c>
      <c r="G125" s="178">
        <v>41659</v>
      </c>
      <c r="H125" s="179">
        <v>190</v>
      </c>
      <c r="I125" s="188">
        <v>68</v>
      </c>
      <c r="J125" s="204" t="s">
        <v>181</v>
      </c>
      <c r="K125" s="188"/>
      <c r="L125" s="188" t="s">
        <v>354</v>
      </c>
      <c r="M125" s="158" t="s">
        <v>547</v>
      </c>
      <c r="N125" s="158" t="s">
        <v>548</v>
      </c>
      <c r="O125" s="158"/>
      <c r="P125" s="188"/>
      <c r="Q125" s="192">
        <v>34.129483333333333</v>
      </c>
      <c r="R125" s="192">
        <v>111.04395</v>
      </c>
      <c r="S125" s="196">
        <v>757</v>
      </c>
      <c r="T125" s="157">
        <v>41722</v>
      </c>
      <c r="U125" s="157">
        <v>41743</v>
      </c>
      <c r="V125" s="157">
        <v>41754</v>
      </c>
      <c r="W125" s="157">
        <v>41761</v>
      </c>
      <c r="X125" s="157">
        <v>41771</v>
      </c>
      <c r="Y125" s="157">
        <v>41771</v>
      </c>
      <c r="Z125" s="170">
        <f>T125-$G125</f>
        <v>63</v>
      </c>
      <c r="AA125" s="170">
        <f t="shared" si="31"/>
        <v>84</v>
      </c>
      <c r="AB125" s="170">
        <f t="shared" si="31"/>
        <v>95</v>
      </c>
      <c r="AC125" s="170">
        <f t="shared" si="31"/>
        <v>102</v>
      </c>
      <c r="AD125" s="170">
        <f t="shared" si="31"/>
        <v>112</v>
      </c>
      <c r="AE125" s="170">
        <f t="shared" si="31"/>
        <v>112</v>
      </c>
      <c r="AF125" s="161">
        <v>20</v>
      </c>
      <c r="AG125" s="169">
        <v>9</v>
      </c>
      <c r="AH125" s="182">
        <v>241</v>
      </c>
      <c r="AI125" s="182">
        <v>113</v>
      </c>
      <c r="AJ125" s="169">
        <v>8</v>
      </c>
      <c r="AK125" s="182">
        <v>247</v>
      </c>
      <c r="AL125" s="182">
        <v>103</v>
      </c>
      <c r="AM125" s="169">
        <v>8</v>
      </c>
      <c r="AN125" s="182">
        <v>255</v>
      </c>
      <c r="AO125" s="182">
        <v>164</v>
      </c>
      <c r="AP125" s="169">
        <v>9</v>
      </c>
      <c r="AQ125" s="182">
        <f t="shared" si="16"/>
        <v>247.66666666666666</v>
      </c>
      <c r="AR125" s="182">
        <f t="shared" si="17"/>
        <v>126.66666666666667</v>
      </c>
      <c r="AS125" s="182">
        <f t="shared" si="18"/>
        <v>8.3333333333333339</v>
      </c>
      <c r="AT125" s="158"/>
    </row>
    <row r="126" spans="1:46" s="166" customFormat="1">
      <c r="A126" s="158" t="s">
        <v>546</v>
      </c>
      <c r="B126" s="181" t="s">
        <v>545</v>
      </c>
      <c r="C126" s="158" t="s">
        <v>546</v>
      </c>
      <c r="D126" s="188">
        <v>2</v>
      </c>
      <c r="E126" s="188">
        <v>1</v>
      </c>
      <c r="F126" s="188">
        <v>15</v>
      </c>
      <c r="G126" s="178">
        <v>41659</v>
      </c>
      <c r="H126" s="179">
        <v>191</v>
      </c>
      <c r="I126" s="188">
        <v>69</v>
      </c>
      <c r="J126" s="204" t="s">
        <v>181</v>
      </c>
      <c r="K126" s="188"/>
      <c r="L126" s="188" t="s">
        <v>354</v>
      </c>
      <c r="M126" s="158" t="s">
        <v>547</v>
      </c>
      <c r="N126" s="158" t="s">
        <v>548</v>
      </c>
      <c r="O126" s="158"/>
      <c r="P126" s="188"/>
      <c r="Q126" s="192">
        <v>34.129483333333333</v>
      </c>
      <c r="R126" s="192">
        <v>111.04395</v>
      </c>
      <c r="S126" s="196">
        <v>757</v>
      </c>
      <c r="T126" s="157">
        <v>41715</v>
      </c>
      <c r="U126" s="157">
        <v>41740</v>
      </c>
      <c r="V126" s="157">
        <v>41747</v>
      </c>
      <c r="W126" s="157">
        <v>41750</v>
      </c>
      <c r="X126" s="157">
        <v>41768</v>
      </c>
      <c r="Y126" s="157">
        <v>41771</v>
      </c>
      <c r="Z126" s="170">
        <f>T126-$G126</f>
        <v>56</v>
      </c>
      <c r="AA126" s="170">
        <f t="shared" si="31"/>
        <v>81</v>
      </c>
      <c r="AB126" s="170">
        <f t="shared" si="31"/>
        <v>88</v>
      </c>
      <c r="AC126" s="170">
        <f t="shared" si="31"/>
        <v>91</v>
      </c>
      <c r="AD126" s="170">
        <f t="shared" si="31"/>
        <v>109</v>
      </c>
      <c r="AE126" s="170">
        <f t="shared" si="31"/>
        <v>112</v>
      </c>
      <c r="AF126" s="161">
        <v>39</v>
      </c>
      <c r="AG126" s="169">
        <v>13</v>
      </c>
      <c r="AH126" s="182">
        <v>241</v>
      </c>
      <c r="AI126" s="182">
        <v>114</v>
      </c>
      <c r="AJ126" s="169">
        <v>7</v>
      </c>
      <c r="AK126" s="182">
        <v>231</v>
      </c>
      <c r="AL126" s="182">
        <v>99</v>
      </c>
      <c r="AM126" s="169">
        <v>7</v>
      </c>
      <c r="AN126" s="182">
        <v>236</v>
      </c>
      <c r="AO126" s="182">
        <v>108</v>
      </c>
      <c r="AP126" s="169">
        <v>7</v>
      </c>
      <c r="AQ126" s="182">
        <f t="shared" si="16"/>
        <v>236</v>
      </c>
      <c r="AR126" s="182">
        <f t="shared" si="17"/>
        <v>107</v>
      </c>
      <c r="AS126" s="182">
        <f t="shared" si="18"/>
        <v>7</v>
      </c>
      <c r="AT126" s="158"/>
    </row>
    <row r="127" spans="1:46" s="166" customFormat="1">
      <c r="A127" s="158" t="s">
        <v>550</v>
      </c>
      <c r="B127" s="181" t="s">
        <v>549</v>
      </c>
      <c r="C127" s="158" t="s">
        <v>550</v>
      </c>
      <c r="D127" s="188">
        <v>3</v>
      </c>
      <c r="E127" s="188">
        <v>2</v>
      </c>
      <c r="F127" s="188">
        <v>10</v>
      </c>
      <c r="G127" s="178">
        <v>42170</v>
      </c>
      <c r="H127" s="179">
        <v>249</v>
      </c>
      <c r="I127" s="188">
        <v>10</v>
      </c>
      <c r="J127" s="204" t="s">
        <v>181</v>
      </c>
      <c r="K127" s="188"/>
      <c r="L127" s="188" t="s">
        <v>354</v>
      </c>
      <c r="M127" s="158" t="s">
        <v>551</v>
      </c>
      <c r="N127" s="158" t="s">
        <v>552</v>
      </c>
      <c r="O127" s="158"/>
      <c r="P127" s="188"/>
      <c r="Q127" s="192">
        <v>35.721966666666667</v>
      </c>
      <c r="R127" s="192">
        <v>112.32476666666666</v>
      </c>
      <c r="S127" s="196">
        <v>724</v>
      </c>
      <c r="T127" s="157">
        <v>42268</v>
      </c>
      <c r="U127" s="157"/>
      <c r="V127" s="157"/>
      <c r="W127" s="157"/>
      <c r="X127" s="157"/>
      <c r="Y127" s="157"/>
      <c r="Z127" s="170">
        <f>T127-$G127</f>
        <v>98</v>
      </c>
      <c r="AA127" s="170"/>
      <c r="AB127" s="170"/>
      <c r="AC127" s="170"/>
      <c r="AD127" s="170"/>
      <c r="AE127" s="170"/>
      <c r="AF127" s="161">
        <v>33</v>
      </c>
      <c r="AG127" s="169">
        <v>2</v>
      </c>
      <c r="AH127" s="182">
        <v>45.6</v>
      </c>
      <c r="AI127" s="182">
        <v>15</v>
      </c>
      <c r="AJ127" s="169">
        <v>8</v>
      </c>
      <c r="AK127" s="182">
        <v>44.3</v>
      </c>
      <c r="AL127" s="182">
        <v>10.5</v>
      </c>
      <c r="AM127" s="169">
        <v>7</v>
      </c>
      <c r="AN127" s="182">
        <v>36.200000000000003</v>
      </c>
      <c r="AO127" s="182">
        <v>4.2</v>
      </c>
      <c r="AP127" s="169">
        <v>8</v>
      </c>
      <c r="AQ127" s="182">
        <f t="shared" si="16"/>
        <v>42.033333333333339</v>
      </c>
      <c r="AR127" s="182">
        <f t="shared" si="17"/>
        <v>9.9</v>
      </c>
      <c r="AS127" s="182">
        <f t="shared" si="18"/>
        <v>7.666666666666667</v>
      </c>
      <c r="AT127" s="158"/>
    </row>
    <row r="128" spans="1:46">
      <c r="A128" s="158" t="s">
        <v>550</v>
      </c>
      <c r="B128" s="181" t="s">
        <v>549</v>
      </c>
      <c r="C128" s="158" t="s">
        <v>550</v>
      </c>
      <c r="D128" s="188">
        <v>3</v>
      </c>
      <c r="E128" s="188">
        <v>2</v>
      </c>
      <c r="F128" s="188">
        <v>10</v>
      </c>
      <c r="G128" s="178">
        <v>42170</v>
      </c>
      <c r="H128" s="179">
        <v>250</v>
      </c>
      <c r="I128" s="188">
        <v>11</v>
      </c>
      <c r="J128" s="204" t="s">
        <v>181</v>
      </c>
      <c r="L128" s="188" t="s">
        <v>354</v>
      </c>
      <c r="M128" s="158" t="s">
        <v>551</v>
      </c>
      <c r="N128" s="158" t="s">
        <v>552</v>
      </c>
      <c r="Q128" s="192">
        <v>35.721966666666667</v>
      </c>
      <c r="R128" s="192">
        <v>112.32476666666666</v>
      </c>
      <c r="S128" s="196">
        <v>724</v>
      </c>
      <c r="AF128" s="161">
        <v>46</v>
      </c>
      <c r="AG128" s="169">
        <v>0</v>
      </c>
      <c r="AH128" s="182">
        <v>31.6</v>
      </c>
      <c r="AI128" s="182">
        <v>3.8</v>
      </c>
      <c r="AJ128" s="169">
        <v>9</v>
      </c>
      <c r="AK128" s="182">
        <v>33.5</v>
      </c>
      <c r="AL128" s="182">
        <v>4.4000000000000004</v>
      </c>
      <c r="AM128" s="169">
        <v>10</v>
      </c>
      <c r="AN128" s="182">
        <v>27.2</v>
      </c>
      <c r="AO128" s="182">
        <v>5</v>
      </c>
      <c r="AP128" s="169">
        <v>10</v>
      </c>
      <c r="AQ128" s="182">
        <f t="shared" si="16"/>
        <v>30.766666666666666</v>
      </c>
      <c r="AR128" s="182">
        <f t="shared" si="17"/>
        <v>4.3999999999999995</v>
      </c>
      <c r="AS128" s="182">
        <f t="shared" si="18"/>
        <v>9.6666666666666661</v>
      </c>
      <c r="AT128" s="158"/>
    </row>
    <row r="129" spans="1:46">
      <c r="A129" s="158" t="s">
        <v>550</v>
      </c>
      <c r="B129" s="181" t="s">
        <v>549</v>
      </c>
      <c r="C129" s="158" t="s">
        <v>550</v>
      </c>
      <c r="D129" s="188">
        <v>3</v>
      </c>
      <c r="E129" s="188">
        <v>2</v>
      </c>
      <c r="F129" s="188">
        <v>10</v>
      </c>
      <c r="G129" s="178">
        <v>42170</v>
      </c>
      <c r="H129" s="179">
        <v>251</v>
      </c>
      <c r="I129" s="188">
        <v>12</v>
      </c>
      <c r="J129" s="204" t="s">
        <v>181</v>
      </c>
      <c r="L129" s="188" t="s">
        <v>354</v>
      </c>
      <c r="M129" s="158" t="s">
        <v>551</v>
      </c>
      <c r="N129" s="158" t="s">
        <v>552</v>
      </c>
      <c r="Q129" s="192">
        <v>35.721966666666667</v>
      </c>
      <c r="R129" s="192">
        <v>112.32476666666666</v>
      </c>
      <c r="S129" s="196">
        <v>724</v>
      </c>
      <c r="AF129" s="161">
        <v>30</v>
      </c>
      <c r="AG129" s="169">
        <v>0</v>
      </c>
      <c r="AH129" s="182">
        <v>38</v>
      </c>
      <c r="AI129" s="182">
        <v>5.5</v>
      </c>
      <c r="AJ129" s="169">
        <v>12</v>
      </c>
      <c r="AK129" s="182">
        <v>28.8</v>
      </c>
      <c r="AL129" s="182">
        <v>5.6</v>
      </c>
      <c r="AM129" s="169">
        <v>6</v>
      </c>
      <c r="AN129" s="182">
        <v>30.2</v>
      </c>
      <c r="AO129" s="182">
        <v>6.4</v>
      </c>
      <c r="AP129" s="169">
        <v>12</v>
      </c>
      <c r="AQ129" s="182">
        <f t="shared" si="16"/>
        <v>32.333333333333336</v>
      </c>
      <c r="AR129" s="182">
        <f t="shared" si="17"/>
        <v>5.833333333333333</v>
      </c>
      <c r="AS129" s="182">
        <f t="shared" si="18"/>
        <v>10</v>
      </c>
      <c r="AT129" s="158"/>
    </row>
    <row r="130" spans="1:46">
      <c r="A130" s="158" t="s">
        <v>550</v>
      </c>
      <c r="B130" s="181" t="s">
        <v>549</v>
      </c>
      <c r="C130" s="158" t="s">
        <v>550</v>
      </c>
      <c r="D130" s="188">
        <v>2</v>
      </c>
      <c r="E130" s="188">
        <v>2</v>
      </c>
      <c r="F130" s="188">
        <v>12.5</v>
      </c>
      <c r="G130" s="178">
        <v>41659</v>
      </c>
      <c r="H130" s="179">
        <v>136</v>
      </c>
      <c r="I130" s="188">
        <v>10</v>
      </c>
      <c r="J130" s="204" t="s">
        <v>181</v>
      </c>
      <c r="L130" s="188" t="s">
        <v>354</v>
      </c>
      <c r="M130" s="158" t="s">
        <v>551</v>
      </c>
      <c r="N130" s="158" t="s">
        <v>552</v>
      </c>
      <c r="Q130" s="192">
        <v>35.721966666666667</v>
      </c>
      <c r="R130" s="192">
        <v>112.32476666666666</v>
      </c>
      <c r="S130" s="196">
        <v>724</v>
      </c>
      <c r="AF130" s="161">
        <v>13</v>
      </c>
      <c r="AG130" s="169">
        <v>0</v>
      </c>
      <c r="AH130" s="182">
        <v>30.5</v>
      </c>
      <c r="AI130" s="182">
        <v>0</v>
      </c>
      <c r="AJ130" s="169">
        <v>14</v>
      </c>
      <c r="AK130" s="182">
        <v>24.5</v>
      </c>
      <c r="AL130" s="182">
        <v>1</v>
      </c>
      <c r="AM130" s="169">
        <v>8</v>
      </c>
      <c r="AN130" s="182">
        <v>29.5</v>
      </c>
      <c r="AO130" s="182">
        <v>0</v>
      </c>
      <c r="AP130" s="169">
        <v>8</v>
      </c>
      <c r="AQ130" s="182">
        <f t="shared" ref="AQ130:AQ193" si="32">(AH130+AK130+AN130)/3</f>
        <v>28.166666666666668</v>
      </c>
      <c r="AR130" s="182">
        <f t="shared" ref="AR130:AR193" si="33">(AI130+AL130+AO130)/3</f>
        <v>0.33333333333333331</v>
      </c>
      <c r="AS130" s="182">
        <f t="shared" ref="AS130:AS193" si="34">(AJ130+AM130+AP130)/3</f>
        <v>10</v>
      </c>
      <c r="AT130" s="158"/>
    </row>
    <row r="131" spans="1:46">
      <c r="A131" s="158" t="s">
        <v>550</v>
      </c>
      <c r="B131" s="181" t="s">
        <v>549</v>
      </c>
      <c r="C131" s="158" t="s">
        <v>550</v>
      </c>
      <c r="D131" s="188">
        <v>2</v>
      </c>
      <c r="E131" s="188">
        <v>2</v>
      </c>
      <c r="F131" s="188">
        <v>12.5</v>
      </c>
      <c r="G131" s="178">
        <v>41659</v>
      </c>
      <c r="H131" s="179">
        <v>137</v>
      </c>
      <c r="I131" s="188">
        <v>11</v>
      </c>
      <c r="J131" s="204" t="s">
        <v>181</v>
      </c>
      <c r="L131" s="188" t="s">
        <v>354</v>
      </c>
      <c r="M131" s="158" t="s">
        <v>551</v>
      </c>
      <c r="N131" s="158" t="s">
        <v>552</v>
      </c>
      <c r="Q131" s="192">
        <v>35.721966666666667</v>
      </c>
      <c r="R131" s="192">
        <v>112.32476666666666</v>
      </c>
      <c r="S131" s="196">
        <v>724</v>
      </c>
      <c r="AF131" s="161">
        <v>19</v>
      </c>
      <c r="AG131" s="169">
        <v>0</v>
      </c>
      <c r="AH131" s="182">
        <v>32</v>
      </c>
      <c r="AI131" s="182">
        <v>6</v>
      </c>
      <c r="AJ131" s="169">
        <v>3</v>
      </c>
      <c r="AK131" s="182">
        <v>28</v>
      </c>
      <c r="AL131" s="182">
        <v>3</v>
      </c>
      <c r="AM131" s="169">
        <v>8</v>
      </c>
      <c r="AN131" s="182">
        <v>25.5</v>
      </c>
      <c r="AO131" s="182">
        <v>0</v>
      </c>
      <c r="AP131" s="169">
        <v>11</v>
      </c>
      <c r="AQ131" s="182">
        <f t="shared" si="32"/>
        <v>28.5</v>
      </c>
      <c r="AR131" s="182">
        <f t="shared" si="33"/>
        <v>3</v>
      </c>
      <c r="AS131" s="182">
        <f t="shared" si="34"/>
        <v>7.333333333333333</v>
      </c>
      <c r="AT131" s="158"/>
    </row>
    <row r="132" spans="1:46">
      <c r="A132" s="158" t="s">
        <v>550</v>
      </c>
      <c r="B132" s="181" t="s">
        <v>549</v>
      </c>
      <c r="C132" s="158" t="s">
        <v>550</v>
      </c>
      <c r="D132" s="188">
        <v>2</v>
      </c>
      <c r="E132" s="188">
        <v>2</v>
      </c>
      <c r="F132" s="188">
        <v>12.5</v>
      </c>
      <c r="G132" s="178">
        <v>41659</v>
      </c>
      <c r="H132" s="179">
        <v>138</v>
      </c>
      <c r="I132" s="188">
        <v>12</v>
      </c>
      <c r="J132" s="204" t="s">
        <v>181</v>
      </c>
      <c r="L132" s="188" t="s">
        <v>354</v>
      </c>
      <c r="M132" s="158" t="s">
        <v>551</v>
      </c>
      <c r="N132" s="158" t="s">
        <v>552</v>
      </c>
      <c r="Q132" s="192">
        <v>35.721966666666667</v>
      </c>
      <c r="R132" s="192">
        <v>112.32476666666666</v>
      </c>
      <c r="S132" s="196">
        <v>724</v>
      </c>
      <c r="AF132" s="161">
        <v>30</v>
      </c>
      <c r="AG132" s="169">
        <v>0</v>
      </c>
      <c r="AH132" s="182">
        <v>52</v>
      </c>
      <c r="AI132" s="182">
        <v>14</v>
      </c>
      <c r="AJ132" s="169">
        <v>3</v>
      </c>
      <c r="AK132" s="182">
        <v>51</v>
      </c>
      <c r="AL132" s="182">
        <v>15</v>
      </c>
      <c r="AM132" s="169">
        <v>3</v>
      </c>
      <c r="AN132" s="182">
        <v>33</v>
      </c>
      <c r="AO132" s="182">
        <v>2</v>
      </c>
      <c r="AP132" s="169">
        <v>15</v>
      </c>
      <c r="AQ132" s="182">
        <f t="shared" si="32"/>
        <v>45.333333333333336</v>
      </c>
      <c r="AR132" s="182">
        <f t="shared" si="33"/>
        <v>10.333333333333334</v>
      </c>
      <c r="AS132" s="182">
        <f t="shared" si="34"/>
        <v>7</v>
      </c>
      <c r="AT132" s="158"/>
    </row>
    <row r="133" spans="1:46">
      <c r="A133" s="158" t="s">
        <v>550</v>
      </c>
      <c r="B133" s="181" t="s">
        <v>549</v>
      </c>
      <c r="C133" s="158" t="s">
        <v>550</v>
      </c>
      <c r="D133" s="188">
        <v>2</v>
      </c>
      <c r="E133" s="188">
        <v>1</v>
      </c>
      <c r="F133" s="188">
        <v>15</v>
      </c>
      <c r="G133" s="178">
        <v>41659</v>
      </c>
      <c r="H133" s="179">
        <v>192</v>
      </c>
      <c r="I133" s="188">
        <v>70</v>
      </c>
      <c r="J133" s="204" t="s">
        <v>181</v>
      </c>
      <c r="L133" s="188" t="s">
        <v>354</v>
      </c>
      <c r="M133" s="158" t="s">
        <v>551</v>
      </c>
      <c r="N133" s="158" t="s">
        <v>552</v>
      </c>
      <c r="Q133" s="192">
        <v>35.721966666666667</v>
      </c>
      <c r="R133" s="192">
        <v>112.32476666666666</v>
      </c>
      <c r="S133" s="196">
        <v>724</v>
      </c>
      <c r="T133" s="157">
        <v>41733</v>
      </c>
      <c r="U133" s="157">
        <v>41778</v>
      </c>
      <c r="V133" s="157">
        <v>41778</v>
      </c>
      <c r="W133" s="157">
        <v>41786</v>
      </c>
      <c r="X133" s="157">
        <v>41803</v>
      </c>
      <c r="Y133" s="157">
        <v>41817</v>
      </c>
      <c r="Z133" s="170">
        <f t="shared" ref="Z133:AE135" si="35">T133-$G133</f>
        <v>74</v>
      </c>
      <c r="AA133" s="170">
        <f t="shared" si="35"/>
        <v>119</v>
      </c>
      <c r="AB133" s="170">
        <f t="shared" si="35"/>
        <v>119</v>
      </c>
      <c r="AC133" s="170">
        <f t="shared" si="35"/>
        <v>127</v>
      </c>
      <c r="AD133" s="170">
        <f t="shared" si="35"/>
        <v>144</v>
      </c>
      <c r="AE133" s="170">
        <f t="shared" si="35"/>
        <v>158</v>
      </c>
      <c r="AF133" s="161">
        <v>9</v>
      </c>
      <c r="AG133" s="169">
        <v>4</v>
      </c>
      <c r="AH133" s="182">
        <v>148</v>
      </c>
      <c r="AI133" s="182">
        <v>109</v>
      </c>
      <c r="AJ133" s="169">
        <v>7</v>
      </c>
      <c r="AK133" s="182">
        <v>163</v>
      </c>
      <c r="AL133" s="182">
        <v>111</v>
      </c>
      <c r="AM133" s="169">
        <v>6</v>
      </c>
      <c r="AN133" s="182">
        <v>184</v>
      </c>
      <c r="AO133" s="182">
        <v>121</v>
      </c>
      <c r="AP133" s="169">
        <v>6</v>
      </c>
      <c r="AQ133" s="182">
        <f t="shared" si="32"/>
        <v>165</v>
      </c>
      <c r="AR133" s="182">
        <f t="shared" si="33"/>
        <v>113.66666666666667</v>
      </c>
      <c r="AS133" s="182">
        <f t="shared" si="34"/>
        <v>6.333333333333333</v>
      </c>
      <c r="AT133" s="158"/>
    </row>
    <row r="134" spans="1:46">
      <c r="A134" s="158" t="s">
        <v>550</v>
      </c>
      <c r="B134" s="181" t="s">
        <v>549</v>
      </c>
      <c r="C134" s="158" t="s">
        <v>550</v>
      </c>
      <c r="D134" s="188">
        <v>2</v>
      </c>
      <c r="E134" s="188">
        <v>1</v>
      </c>
      <c r="F134" s="188">
        <v>15</v>
      </c>
      <c r="G134" s="178">
        <v>41659</v>
      </c>
      <c r="H134" s="179">
        <v>193</v>
      </c>
      <c r="I134" s="188">
        <v>71</v>
      </c>
      <c r="J134" s="204" t="s">
        <v>181</v>
      </c>
      <c r="L134" s="188" t="s">
        <v>354</v>
      </c>
      <c r="M134" s="158" t="s">
        <v>551</v>
      </c>
      <c r="N134" s="158" t="s">
        <v>552</v>
      </c>
      <c r="Q134" s="192">
        <v>35.721966666666667</v>
      </c>
      <c r="R134" s="192">
        <v>112.32476666666666</v>
      </c>
      <c r="S134" s="196">
        <v>724</v>
      </c>
      <c r="T134" s="157">
        <v>41733</v>
      </c>
      <c r="U134" s="157">
        <v>41782</v>
      </c>
      <c r="V134" s="157">
        <v>41786</v>
      </c>
      <c r="W134" s="157">
        <v>41803</v>
      </c>
      <c r="X134" s="157">
        <v>41803</v>
      </c>
      <c r="Y134" s="157">
        <v>41803</v>
      </c>
      <c r="Z134" s="170">
        <f t="shared" si="35"/>
        <v>74</v>
      </c>
      <c r="AA134" s="170">
        <f t="shared" si="35"/>
        <v>123</v>
      </c>
      <c r="AB134" s="170">
        <f t="shared" si="35"/>
        <v>127</v>
      </c>
      <c r="AC134" s="170">
        <f t="shared" si="35"/>
        <v>144</v>
      </c>
      <c r="AD134" s="170">
        <f t="shared" si="35"/>
        <v>144</v>
      </c>
      <c r="AE134" s="170">
        <f t="shared" si="35"/>
        <v>144</v>
      </c>
      <c r="AF134" s="161">
        <v>16</v>
      </c>
      <c r="AG134" s="169">
        <v>11</v>
      </c>
      <c r="AH134" s="182">
        <v>157</v>
      </c>
      <c r="AI134" s="182">
        <v>112</v>
      </c>
      <c r="AJ134" s="169">
        <v>5</v>
      </c>
      <c r="AK134" s="182">
        <v>156</v>
      </c>
      <c r="AL134" s="182">
        <v>125</v>
      </c>
      <c r="AM134" s="169">
        <v>7</v>
      </c>
      <c r="AN134" s="182">
        <v>157</v>
      </c>
      <c r="AO134" s="182">
        <v>116</v>
      </c>
      <c r="AP134" s="169">
        <v>6</v>
      </c>
      <c r="AQ134" s="182">
        <f t="shared" si="32"/>
        <v>156.66666666666666</v>
      </c>
      <c r="AR134" s="182">
        <f t="shared" si="33"/>
        <v>117.66666666666667</v>
      </c>
      <c r="AS134" s="182">
        <f t="shared" si="34"/>
        <v>6</v>
      </c>
      <c r="AT134" s="158"/>
    </row>
    <row r="135" spans="1:46">
      <c r="A135" s="158" t="s">
        <v>550</v>
      </c>
      <c r="B135" s="181" t="s">
        <v>549</v>
      </c>
      <c r="C135" s="158" t="s">
        <v>550</v>
      </c>
      <c r="D135" s="188">
        <v>2</v>
      </c>
      <c r="E135" s="188">
        <v>1</v>
      </c>
      <c r="F135" s="188">
        <v>15</v>
      </c>
      <c r="G135" s="178">
        <v>41659</v>
      </c>
      <c r="H135" s="179">
        <v>194</v>
      </c>
      <c r="I135" s="188">
        <v>72</v>
      </c>
      <c r="J135" s="204" t="s">
        <v>181</v>
      </c>
      <c r="L135" s="188" t="s">
        <v>354</v>
      </c>
      <c r="M135" s="158" t="s">
        <v>551</v>
      </c>
      <c r="N135" s="158" t="s">
        <v>552</v>
      </c>
      <c r="Q135" s="192">
        <v>35.721966666666667</v>
      </c>
      <c r="R135" s="192">
        <v>112.32476666666666</v>
      </c>
      <c r="S135" s="196">
        <v>724</v>
      </c>
      <c r="T135" s="157">
        <v>41733</v>
      </c>
      <c r="U135" s="157">
        <v>41778</v>
      </c>
      <c r="V135" s="157">
        <v>41782</v>
      </c>
      <c r="W135" s="157">
        <v>41786</v>
      </c>
      <c r="X135" s="157">
        <v>41803</v>
      </c>
      <c r="Y135" s="157">
        <v>41803</v>
      </c>
      <c r="Z135" s="170">
        <f t="shared" si="35"/>
        <v>74</v>
      </c>
      <c r="AA135" s="170">
        <f t="shared" si="35"/>
        <v>119</v>
      </c>
      <c r="AB135" s="170">
        <f t="shared" si="35"/>
        <v>123</v>
      </c>
      <c r="AC135" s="170">
        <f t="shared" si="35"/>
        <v>127</v>
      </c>
      <c r="AD135" s="170">
        <f t="shared" si="35"/>
        <v>144</v>
      </c>
      <c r="AE135" s="170">
        <f t="shared" si="35"/>
        <v>144</v>
      </c>
      <c r="AF135" s="161">
        <v>13</v>
      </c>
      <c r="AG135" s="169">
        <v>7</v>
      </c>
      <c r="AH135" s="182">
        <v>161</v>
      </c>
      <c r="AI135" s="182">
        <v>103</v>
      </c>
      <c r="AJ135" s="169">
        <v>6</v>
      </c>
      <c r="AK135" s="182">
        <v>160</v>
      </c>
      <c r="AL135" s="182">
        <v>106</v>
      </c>
      <c r="AM135" s="169">
        <v>6</v>
      </c>
      <c r="AN135" s="182">
        <v>180</v>
      </c>
      <c r="AO135" s="182">
        <v>127</v>
      </c>
      <c r="AP135" s="169">
        <v>6</v>
      </c>
      <c r="AQ135" s="182">
        <f t="shared" si="32"/>
        <v>167</v>
      </c>
      <c r="AR135" s="182">
        <f t="shared" si="33"/>
        <v>112</v>
      </c>
      <c r="AS135" s="182">
        <f t="shared" si="34"/>
        <v>6</v>
      </c>
      <c r="AT135" s="158"/>
    </row>
    <row r="136" spans="1:46">
      <c r="A136" s="158" t="s">
        <v>554</v>
      </c>
      <c r="B136" s="181" t="s">
        <v>553</v>
      </c>
      <c r="C136" s="158" t="s">
        <v>554</v>
      </c>
      <c r="D136" s="188">
        <v>3</v>
      </c>
      <c r="E136" s="188">
        <v>2</v>
      </c>
      <c r="F136" s="188">
        <v>10</v>
      </c>
      <c r="G136" s="178">
        <v>42170</v>
      </c>
      <c r="H136" s="179">
        <v>252</v>
      </c>
      <c r="I136" s="188">
        <v>13</v>
      </c>
      <c r="J136" s="204" t="s">
        <v>181</v>
      </c>
      <c r="L136" s="188" t="s">
        <v>354</v>
      </c>
      <c r="M136" s="158" t="s">
        <v>555</v>
      </c>
      <c r="N136" s="158" t="s">
        <v>556</v>
      </c>
      <c r="Q136" s="192">
        <v>37.340016666666664</v>
      </c>
      <c r="R136" s="192">
        <v>114.28103333333334</v>
      </c>
      <c r="S136" s="196">
        <v>360</v>
      </c>
      <c r="AF136" s="161">
        <v>39</v>
      </c>
      <c r="AG136" s="169">
        <v>0</v>
      </c>
      <c r="AH136" s="182">
        <v>39</v>
      </c>
      <c r="AI136" s="182">
        <v>7.3</v>
      </c>
      <c r="AJ136" s="169">
        <v>11</v>
      </c>
      <c r="AK136" s="182">
        <v>38.6</v>
      </c>
      <c r="AL136" s="182">
        <v>8.5</v>
      </c>
      <c r="AM136" s="169">
        <v>7</v>
      </c>
      <c r="AN136" s="182">
        <v>34</v>
      </c>
      <c r="AO136" s="182">
        <v>7.3</v>
      </c>
      <c r="AP136" s="169">
        <v>11</v>
      </c>
      <c r="AQ136" s="182">
        <f t="shared" si="32"/>
        <v>37.199999999999996</v>
      </c>
      <c r="AR136" s="182">
        <f t="shared" si="33"/>
        <v>7.7</v>
      </c>
      <c r="AS136" s="182">
        <f t="shared" si="34"/>
        <v>9.6666666666666661</v>
      </c>
      <c r="AT136" s="158"/>
    </row>
    <row r="137" spans="1:46">
      <c r="A137" s="158" t="s">
        <v>554</v>
      </c>
      <c r="B137" s="181" t="s">
        <v>553</v>
      </c>
      <c r="C137" s="158" t="s">
        <v>554</v>
      </c>
      <c r="D137" s="188">
        <v>3</v>
      </c>
      <c r="E137" s="188">
        <v>2</v>
      </c>
      <c r="F137" s="188">
        <v>10</v>
      </c>
      <c r="G137" s="178">
        <v>42170</v>
      </c>
      <c r="H137" s="179">
        <v>253</v>
      </c>
      <c r="I137" s="188">
        <v>14</v>
      </c>
      <c r="J137" s="204" t="s">
        <v>181</v>
      </c>
      <c r="L137" s="188" t="s">
        <v>354</v>
      </c>
      <c r="M137" s="158" t="s">
        <v>555</v>
      </c>
      <c r="N137" s="158" t="s">
        <v>556</v>
      </c>
      <c r="Q137" s="192">
        <v>37.340016666666664</v>
      </c>
      <c r="R137" s="192">
        <v>114.28103333333334</v>
      </c>
      <c r="S137" s="196">
        <v>360</v>
      </c>
      <c r="AF137" s="161">
        <v>95</v>
      </c>
      <c r="AG137" s="169">
        <v>0</v>
      </c>
      <c r="AH137" s="182">
        <v>38</v>
      </c>
      <c r="AI137" s="182">
        <v>6.6</v>
      </c>
      <c r="AJ137" s="169">
        <v>8</v>
      </c>
      <c r="AK137" s="182">
        <v>34.5</v>
      </c>
      <c r="AL137" s="182">
        <v>6.2</v>
      </c>
      <c r="AM137" s="169">
        <v>5</v>
      </c>
      <c r="AN137" s="182">
        <v>34.5</v>
      </c>
      <c r="AO137" s="182">
        <v>6.5</v>
      </c>
      <c r="AP137" s="169">
        <v>8</v>
      </c>
      <c r="AQ137" s="182">
        <f t="shared" si="32"/>
        <v>35.666666666666664</v>
      </c>
      <c r="AR137" s="182">
        <f t="shared" si="33"/>
        <v>6.4333333333333336</v>
      </c>
      <c r="AS137" s="182">
        <f t="shared" si="34"/>
        <v>7</v>
      </c>
      <c r="AT137" s="158"/>
    </row>
    <row r="138" spans="1:46">
      <c r="A138" s="158" t="s">
        <v>554</v>
      </c>
      <c r="B138" s="181" t="s">
        <v>553</v>
      </c>
      <c r="C138" s="158" t="s">
        <v>554</v>
      </c>
      <c r="D138" s="188">
        <v>3</v>
      </c>
      <c r="E138" s="188">
        <v>2</v>
      </c>
      <c r="F138" s="188">
        <v>10</v>
      </c>
      <c r="G138" s="178">
        <v>42170</v>
      </c>
      <c r="H138" s="179">
        <v>254</v>
      </c>
      <c r="I138" s="188">
        <v>15</v>
      </c>
      <c r="J138" s="204" t="s">
        <v>181</v>
      </c>
      <c r="L138" s="188" t="s">
        <v>354</v>
      </c>
      <c r="M138" s="158" t="s">
        <v>555</v>
      </c>
      <c r="N138" s="158" t="s">
        <v>556</v>
      </c>
      <c r="Q138" s="192">
        <v>37.340016666666664</v>
      </c>
      <c r="R138" s="192">
        <v>114.28103333333334</v>
      </c>
      <c r="S138" s="196">
        <v>360</v>
      </c>
      <c r="AF138" s="161">
        <v>137</v>
      </c>
      <c r="AG138" s="169">
        <v>0</v>
      </c>
      <c r="AH138" s="182">
        <v>39.6</v>
      </c>
      <c r="AI138" s="182">
        <v>7.5</v>
      </c>
      <c r="AJ138" s="169">
        <v>7</v>
      </c>
      <c r="AK138" s="182">
        <v>42.2</v>
      </c>
      <c r="AL138" s="182">
        <v>10.199999999999999</v>
      </c>
      <c r="AM138" s="169">
        <v>7</v>
      </c>
      <c r="AN138" s="182">
        <v>43.6</v>
      </c>
      <c r="AO138" s="182">
        <v>9.1</v>
      </c>
      <c r="AP138" s="169">
        <v>10</v>
      </c>
      <c r="AQ138" s="182">
        <f t="shared" si="32"/>
        <v>41.800000000000004</v>
      </c>
      <c r="AR138" s="182">
        <f t="shared" si="33"/>
        <v>8.9333333333333318</v>
      </c>
      <c r="AS138" s="182">
        <f t="shared" si="34"/>
        <v>8</v>
      </c>
      <c r="AT138" s="158"/>
    </row>
    <row r="139" spans="1:46">
      <c r="A139" s="158" t="s">
        <v>554</v>
      </c>
      <c r="B139" s="181" t="s">
        <v>553</v>
      </c>
      <c r="C139" s="158" t="s">
        <v>554</v>
      </c>
      <c r="D139" s="188">
        <v>2</v>
      </c>
      <c r="E139" s="188">
        <v>2</v>
      </c>
      <c r="F139" s="188">
        <v>12.5</v>
      </c>
      <c r="G139" s="178">
        <v>41659</v>
      </c>
      <c r="H139" s="179">
        <v>139</v>
      </c>
      <c r="I139" s="188">
        <v>13</v>
      </c>
      <c r="J139" s="204" t="s">
        <v>181</v>
      </c>
      <c r="L139" s="188" t="s">
        <v>354</v>
      </c>
      <c r="M139" s="158" t="s">
        <v>555</v>
      </c>
      <c r="N139" s="158" t="s">
        <v>556</v>
      </c>
      <c r="Q139" s="192">
        <v>37.340016666666664</v>
      </c>
      <c r="R139" s="192">
        <v>114.28103333333334</v>
      </c>
      <c r="S139" s="196">
        <v>360</v>
      </c>
      <c r="AF139" s="161">
        <v>52</v>
      </c>
      <c r="AG139" s="169">
        <v>0</v>
      </c>
      <c r="AH139" s="182">
        <v>49</v>
      </c>
      <c r="AI139" s="182">
        <v>10.5</v>
      </c>
      <c r="AJ139" s="169">
        <v>5</v>
      </c>
      <c r="AK139" s="182">
        <v>40</v>
      </c>
      <c r="AL139" s="182">
        <v>10.5</v>
      </c>
      <c r="AM139" s="169">
        <v>4</v>
      </c>
      <c r="AN139" s="182">
        <v>25</v>
      </c>
      <c r="AO139" s="182">
        <v>2</v>
      </c>
      <c r="AP139" s="169">
        <v>3</v>
      </c>
      <c r="AQ139" s="182">
        <f t="shared" si="32"/>
        <v>38</v>
      </c>
      <c r="AR139" s="182">
        <f t="shared" si="33"/>
        <v>7.666666666666667</v>
      </c>
      <c r="AS139" s="182">
        <f t="shared" si="34"/>
        <v>4</v>
      </c>
      <c r="AT139" s="158"/>
    </row>
    <row r="140" spans="1:46">
      <c r="A140" s="158" t="s">
        <v>554</v>
      </c>
      <c r="B140" s="181" t="s">
        <v>553</v>
      </c>
      <c r="C140" s="158" t="s">
        <v>554</v>
      </c>
      <c r="D140" s="188">
        <v>2</v>
      </c>
      <c r="E140" s="188">
        <v>2</v>
      </c>
      <c r="F140" s="188">
        <v>12.5</v>
      </c>
      <c r="G140" s="178">
        <v>41659</v>
      </c>
      <c r="H140" s="179">
        <v>140</v>
      </c>
      <c r="I140" s="188">
        <v>14</v>
      </c>
      <c r="J140" s="204" t="s">
        <v>181</v>
      </c>
      <c r="L140" s="188" t="s">
        <v>354</v>
      </c>
      <c r="M140" s="158" t="s">
        <v>555</v>
      </c>
      <c r="N140" s="158" t="s">
        <v>556</v>
      </c>
      <c r="Q140" s="192">
        <v>37.340016666666664</v>
      </c>
      <c r="R140" s="192">
        <v>114.28103333333334</v>
      </c>
      <c r="S140" s="196">
        <v>360</v>
      </c>
      <c r="AF140" s="161">
        <v>73</v>
      </c>
      <c r="AG140" s="169">
        <v>0</v>
      </c>
      <c r="AH140" s="182">
        <v>64</v>
      </c>
      <c r="AI140" s="182">
        <v>16</v>
      </c>
      <c r="AJ140" s="169">
        <v>6</v>
      </c>
      <c r="AK140" s="182">
        <v>49</v>
      </c>
      <c r="AL140" s="182">
        <v>12</v>
      </c>
      <c r="AM140" s="169">
        <v>4</v>
      </c>
      <c r="AN140" s="182">
        <v>32</v>
      </c>
      <c r="AO140" s="182">
        <v>6</v>
      </c>
      <c r="AP140" s="169">
        <v>7</v>
      </c>
      <c r="AQ140" s="182">
        <f t="shared" si="32"/>
        <v>48.333333333333336</v>
      </c>
      <c r="AR140" s="182">
        <f t="shared" si="33"/>
        <v>11.333333333333334</v>
      </c>
      <c r="AS140" s="182">
        <f t="shared" si="34"/>
        <v>5.666666666666667</v>
      </c>
      <c r="AT140" s="158"/>
    </row>
    <row r="141" spans="1:46">
      <c r="A141" s="158" t="s">
        <v>554</v>
      </c>
      <c r="B141" s="181" t="s">
        <v>553</v>
      </c>
      <c r="C141" s="158" t="s">
        <v>554</v>
      </c>
      <c r="D141" s="188">
        <v>2</v>
      </c>
      <c r="E141" s="188">
        <v>2</v>
      </c>
      <c r="F141" s="188">
        <v>12.5</v>
      </c>
      <c r="G141" s="178">
        <v>41659</v>
      </c>
      <c r="H141" s="179">
        <v>141</v>
      </c>
      <c r="I141" s="188">
        <v>15</v>
      </c>
      <c r="J141" s="204" t="s">
        <v>181</v>
      </c>
      <c r="L141" s="188" t="s">
        <v>354</v>
      </c>
      <c r="M141" s="158" t="s">
        <v>555</v>
      </c>
      <c r="N141" s="158" t="s">
        <v>556</v>
      </c>
      <c r="Q141" s="192">
        <v>37.340016666666664</v>
      </c>
      <c r="R141" s="192">
        <v>114.28103333333334</v>
      </c>
      <c r="S141" s="196">
        <v>360</v>
      </c>
      <c r="AF141" s="161">
        <v>40</v>
      </c>
      <c r="AG141" s="169">
        <v>0</v>
      </c>
      <c r="AH141" s="182">
        <v>27</v>
      </c>
      <c r="AI141" s="182">
        <v>3</v>
      </c>
      <c r="AJ141" s="169">
        <v>7</v>
      </c>
      <c r="AK141" s="182">
        <v>40</v>
      </c>
      <c r="AL141" s="182">
        <v>5</v>
      </c>
      <c r="AM141" s="169">
        <v>6</v>
      </c>
      <c r="AN141" s="182">
        <v>28</v>
      </c>
      <c r="AO141" s="182">
        <v>5</v>
      </c>
      <c r="AP141" s="169">
        <v>7</v>
      </c>
      <c r="AQ141" s="182">
        <f t="shared" si="32"/>
        <v>31.666666666666668</v>
      </c>
      <c r="AR141" s="182">
        <f t="shared" si="33"/>
        <v>4.333333333333333</v>
      </c>
      <c r="AS141" s="182">
        <f t="shared" si="34"/>
        <v>6.666666666666667</v>
      </c>
      <c r="AT141" s="158"/>
    </row>
    <row r="142" spans="1:46">
      <c r="A142" s="158" t="s">
        <v>554</v>
      </c>
      <c r="B142" s="181" t="s">
        <v>553</v>
      </c>
      <c r="C142" s="158" t="s">
        <v>554</v>
      </c>
      <c r="D142" s="188">
        <v>2</v>
      </c>
      <c r="E142" s="188">
        <v>1</v>
      </c>
      <c r="F142" s="188">
        <v>15</v>
      </c>
      <c r="G142" s="178">
        <v>41659</v>
      </c>
      <c r="H142" s="179">
        <v>195</v>
      </c>
      <c r="I142" s="188">
        <v>73</v>
      </c>
      <c r="J142" s="204" t="s">
        <v>181</v>
      </c>
      <c r="L142" s="188" t="s">
        <v>354</v>
      </c>
      <c r="M142" s="158" t="s">
        <v>555</v>
      </c>
      <c r="N142" s="158" t="s">
        <v>556</v>
      </c>
      <c r="Q142" s="192">
        <v>37.340016666666664</v>
      </c>
      <c r="R142" s="192">
        <v>114.28103333333334</v>
      </c>
      <c r="S142" s="196">
        <v>360</v>
      </c>
      <c r="T142" s="157">
        <v>41754</v>
      </c>
      <c r="U142" s="157">
        <v>41782</v>
      </c>
      <c r="V142" s="157">
        <v>41782</v>
      </c>
      <c r="W142" s="157">
        <v>41789</v>
      </c>
      <c r="X142" s="157">
        <v>41803</v>
      </c>
      <c r="Y142" s="157">
        <v>41803</v>
      </c>
      <c r="Z142" s="170">
        <f t="shared" ref="Z142:AE144" si="36">T142-$G142</f>
        <v>95</v>
      </c>
      <c r="AA142" s="170">
        <f t="shared" si="36"/>
        <v>123</v>
      </c>
      <c r="AB142" s="170">
        <f t="shared" si="36"/>
        <v>123</v>
      </c>
      <c r="AC142" s="170">
        <f t="shared" si="36"/>
        <v>130</v>
      </c>
      <c r="AD142" s="170">
        <f t="shared" si="36"/>
        <v>144</v>
      </c>
      <c r="AE142" s="170">
        <f t="shared" si="36"/>
        <v>144</v>
      </c>
      <c r="AF142" s="161">
        <v>39</v>
      </c>
      <c r="AG142" s="169">
        <v>25</v>
      </c>
      <c r="AH142" s="182">
        <v>232</v>
      </c>
      <c r="AI142" s="182">
        <v>183</v>
      </c>
      <c r="AJ142" s="169">
        <v>9</v>
      </c>
      <c r="AK142" s="182">
        <v>245</v>
      </c>
      <c r="AL142" s="182">
        <v>191</v>
      </c>
      <c r="AM142" s="169">
        <v>9</v>
      </c>
      <c r="AN142" s="182">
        <v>249</v>
      </c>
      <c r="AO142" s="182">
        <v>1936</v>
      </c>
      <c r="AP142" s="169">
        <v>10</v>
      </c>
      <c r="AQ142" s="182">
        <f t="shared" si="32"/>
        <v>242</v>
      </c>
      <c r="AR142" s="182">
        <f t="shared" si="33"/>
        <v>770</v>
      </c>
      <c r="AS142" s="182">
        <f t="shared" si="34"/>
        <v>9.3333333333333339</v>
      </c>
      <c r="AT142" s="158"/>
    </row>
    <row r="143" spans="1:46">
      <c r="A143" s="158" t="s">
        <v>554</v>
      </c>
      <c r="B143" s="181" t="s">
        <v>553</v>
      </c>
      <c r="C143" s="158" t="s">
        <v>554</v>
      </c>
      <c r="D143" s="188">
        <v>2</v>
      </c>
      <c r="E143" s="188">
        <v>1</v>
      </c>
      <c r="F143" s="188">
        <v>15</v>
      </c>
      <c r="G143" s="178">
        <v>41659</v>
      </c>
      <c r="H143" s="179">
        <v>196</v>
      </c>
      <c r="I143" s="188">
        <v>74</v>
      </c>
      <c r="J143" s="204" t="s">
        <v>181</v>
      </c>
      <c r="L143" s="188" t="s">
        <v>354</v>
      </c>
      <c r="M143" s="158" t="s">
        <v>555</v>
      </c>
      <c r="N143" s="158" t="s">
        <v>556</v>
      </c>
      <c r="Q143" s="192">
        <v>37.340016666666664</v>
      </c>
      <c r="R143" s="192">
        <v>114.28103333333334</v>
      </c>
      <c r="S143" s="196">
        <v>360</v>
      </c>
      <c r="T143" s="157">
        <v>41754</v>
      </c>
      <c r="U143" s="157">
        <v>41782</v>
      </c>
      <c r="V143" s="157">
        <v>41817</v>
      </c>
      <c r="W143" s="157">
        <v>41789</v>
      </c>
      <c r="X143" s="157">
        <v>41789</v>
      </c>
      <c r="Y143" s="157">
        <v>41803</v>
      </c>
      <c r="Z143" s="170">
        <f t="shared" si="36"/>
        <v>95</v>
      </c>
      <c r="AA143" s="170">
        <f t="shared" si="36"/>
        <v>123</v>
      </c>
      <c r="AB143" s="170">
        <f t="shared" si="36"/>
        <v>158</v>
      </c>
      <c r="AC143" s="170">
        <f t="shared" si="36"/>
        <v>130</v>
      </c>
      <c r="AD143" s="170">
        <f t="shared" si="36"/>
        <v>130</v>
      </c>
      <c r="AE143" s="170">
        <f t="shared" si="36"/>
        <v>144</v>
      </c>
      <c r="AF143" s="161">
        <v>63</v>
      </c>
      <c r="AG143" s="169">
        <v>29</v>
      </c>
      <c r="AH143" s="182">
        <v>214</v>
      </c>
      <c r="AI143" s="182">
        <v>170</v>
      </c>
      <c r="AJ143" s="169">
        <v>9</v>
      </c>
      <c r="AK143" s="182">
        <v>219</v>
      </c>
      <c r="AL143" s="182">
        <v>184</v>
      </c>
      <c r="AM143" s="169">
        <v>10</v>
      </c>
      <c r="AN143" s="182">
        <v>205</v>
      </c>
      <c r="AO143" s="182">
        <v>175</v>
      </c>
      <c r="AP143" s="169">
        <v>10</v>
      </c>
      <c r="AQ143" s="182">
        <f t="shared" si="32"/>
        <v>212.66666666666666</v>
      </c>
      <c r="AR143" s="182">
        <f t="shared" si="33"/>
        <v>176.33333333333334</v>
      </c>
      <c r="AS143" s="182">
        <f t="shared" si="34"/>
        <v>9.6666666666666661</v>
      </c>
      <c r="AT143" s="158"/>
    </row>
    <row r="144" spans="1:46">
      <c r="A144" s="158" t="s">
        <v>554</v>
      </c>
      <c r="B144" s="181" t="s">
        <v>553</v>
      </c>
      <c r="C144" s="158" t="s">
        <v>554</v>
      </c>
      <c r="D144" s="188">
        <v>2</v>
      </c>
      <c r="E144" s="188">
        <v>1</v>
      </c>
      <c r="F144" s="188">
        <v>15</v>
      </c>
      <c r="G144" s="178">
        <v>41659</v>
      </c>
      <c r="H144" s="179">
        <v>197</v>
      </c>
      <c r="I144" s="188">
        <v>75</v>
      </c>
      <c r="J144" s="204" t="s">
        <v>181</v>
      </c>
      <c r="L144" s="188" t="s">
        <v>354</v>
      </c>
      <c r="M144" s="158" t="s">
        <v>555</v>
      </c>
      <c r="N144" s="158" t="s">
        <v>556</v>
      </c>
      <c r="Q144" s="192">
        <v>37.340016666666664</v>
      </c>
      <c r="R144" s="192">
        <v>114.28103333333334</v>
      </c>
      <c r="S144" s="196">
        <v>360</v>
      </c>
      <c r="T144" s="157">
        <v>41754</v>
      </c>
      <c r="U144" s="157">
        <v>41782</v>
      </c>
      <c r="V144" s="157">
        <v>41786</v>
      </c>
      <c r="W144" s="157">
        <v>41789</v>
      </c>
      <c r="X144" s="157">
        <v>41803</v>
      </c>
      <c r="Y144" s="157">
        <v>41803</v>
      </c>
      <c r="Z144" s="170">
        <f t="shared" si="36"/>
        <v>95</v>
      </c>
      <c r="AA144" s="170">
        <f t="shared" si="36"/>
        <v>123</v>
      </c>
      <c r="AB144" s="170">
        <f t="shared" si="36"/>
        <v>127</v>
      </c>
      <c r="AC144" s="170">
        <f t="shared" si="36"/>
        <v>130</v>
      </c>
      <c r="AD144" s="170">
        <f t="shared" si="36"/>
        <v>144</v>
      </c>
      <c r="AE144" s="170">
        <f t="shared" si="36"/>
        <v>144</v>
      </c>
      <c r="AF144" s="161">
        <v>46</v>
      </c>
      <c r="AG144" s="169">
        <v>27</v>
      </c>
      <c r="AH144" s="182">
        <v>222</v>
      </c>
      <c r="AI144" s="182">
        <v>169</v>
      </c>
      <c r="AJ144" s="169">
        <v>9</v>
      </c>
      <c r="AK144" s="182">
        <v>235</v>
      </c>
      <c r="AL144" s="182">
        <v>149</v>
      </c>
      <c r="AM144" s="169">
        <v>10</v>
      </c>
      <c r="AN144" s="182">
        <v>215</v>
      </c>
      <c r="AO144" s="182">
        <v>172</v>
      </c>
      <c r="AP144" s="169">
        <v>8</v>
      </c>
      <c r="AQ144" s="182">
        <f t="shared" si="32"/>
        <v>224</v>
      </c>
      <c r="AR144" s="182">
        <f t="shared" si="33"/>
        <v>163.33333333333334</v>
      </c>
      <c r="AS144" s="182">
        <f t="shared" si="34"/>
        <v>9</v>
      </c>
      <c r="AT144" s="158"/>
    </row>
    <row r="145" spans="1:46">
      <c r="A145" s="158" t="s">
        <v>558</v>
      </c>
      <c r="B145" s="181" t="s">
        <v>557</v>
      </c>
      <c r="C145" s="158" t="s">
        <v>558</v>
      </c>
      <c r="D145" s="188">
        <v>3</v>
      </c>
      <c r="E145" s="188">
        <v>2</v>
      </c>
      <c r="F145" s="188">
        <v>10</v>
      </c>
      <c r="G145" s="178">
        <v>42170</v>
      </c>
      <c r="H145" s="179">
        <v>255</v>
      </c>
      <c r="I145" s="188">
        <v>16</v>
      </c>
      <c r="J145" s="204" t="s">
        <v>181</v>
      </c>
      <c r="L145" s="188" t="s">
        <v>354</v>
      </c>
      <c r="M145" s="158" t="s">
        <v>547</v>
      </c>
      <c r="N145" s="158" t="s">
        <v>559</v>
      </c>
      <c r="Q145" s="192">
        <v>31.701316666666667</v>
      </c>
      <c r="R145" s="192">
        <v>114.87411666666667</v>
      </c>
      <c r="S145" s="196">
        <v>103</v>
      </c>
      <c r="AF145" s="161">
        <v>78</v>
      </c>
      <c r="AG145" s="169">
        <v>0</v>
      </c>
      <c r="AH145" s="182">
        <v>86.3</v>
      </c>
      <c r="AI145" s="182">
        <v>21.7</v>
      </c>
      <c r="AJ145" s="169">
        <v>9</v>
      </c>
      <c r="AK145" s="182">
        <v>88.6</v>
      </c>
      <c r="AL145" s="182">
        <v>22.3</v>
      </c>
      <c r="AM145" s="169">
        <v>8</v>
      </c>
      <c r="AN145" s="182">
        <v>81.099999999999994</v>
      </c>
      <c r="AO145" s="182">
        <v>19.2</v>
      </c>
      <c r="AP145" s="169">
        <v>6</v>
      </c>
      <c r="AQ145" s="182">
        <f t="shared" si="32"/>
        <v>85.333333333333329</v>
      </c>
      <c r="AR145" s="182">
        <f t="shared" si="33"/>
        <v>21.066666666666666</v>
      </c>
      <c r="AS145" s="182">
        <f t="shared" si="34"/>
        <v>7.666666666666667</v>
      </c>
      <c r="AT145" s="158"/>
    </row>
    <row r="146" spans="1:46">
      <c r="A146" s="158" t="s">
        <v>558</v>
      </c>
      <c r="B146" s="181" t="s">
        <v>557</v>
      </c>
      <c r="C146" s="158" t="s">
        <v>558</v>
      </c>
      <c r="D146" s="188">
        <v>3</v>
      </c>
      <c r="E146" s="188">
        <v>2</v>
      </c>
      <c r="F146" s="188">
        <v>10</v>
      </c>
      <c r="G146" s="178">
        <v>42170</v>
      </c>
      <c r="H146" s="179">
        <v>256</v>
      </c>
      <c r="I146" s="188">
        <v>17</v>
      </c>
      <c r="J146" s="204" t="s">
        <v>181</v>
      </c>
      <c r="L146" s="188" t="s">
        <v>354</v>
      </c>
      <c r="M146" s="158" t="s">
        <v>547</v>
      </c>
      <c r="N146" s="158" t="s">
        <v>559</v>
      </c>
      <c r="Q146" s="192">
        <v>31.701316666666667</v>
      </c>
      <c r="R146" s="192">
        <v>114.87411666666667</v>
      </c>
      <c r="S146" s="196">
        <v>103</v>
      </c>
      <c r="AF146" s="161">
        <v>165</v>
      </c>
      <c r="AG146" s="169">
        <v>0</v>
      </c>
      <c r="AH146" s="182">
        <v>80.599999999999994</v>
      </c>
      <c r="AI146" s="182">
        <v>18.8</v>
      </c>
      <c r="AJ146" s="169">
        <v>8</v>
      </c>
      <c r="AK146" s="182">
        <v>69.5</v>
      </c>
      <c r="AL146" s="182">
        <v>18.3</v>
      </c>
      <c r="AM146" s="169">
        <v>10</v>
      </c>
      <c r="AN146" s="182">
        <v>77.5</v>
      </c>
      <c r="AO146" s="182">
        <v>18.2</v>
      </c>
      <c r="AP146" s="169">
        <v>7</v>
      </c>
      <c r="AQ146" s="182">
        <f t="shared" si="32"/>
        <v>75.86666666666666</v>
      </c>
      <c r="AR146" s="182">
        <f t="shared" si="33"/>
        <v>18.433333333333334</v>
      </c>
      <c r="AS146" s="182">
        <f t="shared" si="34"/>
        <v>8.3333333333333339</v>
      </c>
      <c r="AT146" s="158"/>
    </row>
    <row r="147" spans="1:46">
      <c r="A147" s="158" t="s">
        <v>558</v>
      </c>
      <c r="B147" s="181" t="s">
        <v>557</v>
      </c>
      <c r="C147" s="158" t="s">
        <v>558</v>
      </c>
      <c r="D147" s="188">
        <v>3</v>
      </c>
      <c r="E147" s="188">
        <v>2</v>
      </c>
      <c r="F147" s="188">
        <v>10</v>
      </c>
      <c r="G147" s="178">
        <v>42170</v>
      </c>
      <c r="H147" s="179">
        <v>257</v>
      </c>
      <c r="I147" s="188">
        <v>18</v>
      </c>
      <c r="J147" s="204" t="s">
        <v>181</v>
      </c>
      <c r="L147" s="188" t="s">
        <v>354</v>
      </c>
      <c r="M147" s="158" t="s">
        <v>547</v>
      </c>
      <c r="N147" s="158" t="s">
        <v>559</v>
      </c>
      <c r="Q147" s="192">
        <v>31.701316666666667</v>
      </c>
      <c r="R147" s="192">
        <v>114.87411666666667</v>
      </c>
      <c r="S147" s="196">
        <v>103</v>
      </c>
      <c r="AF147" s="161">
        <v>232</v>
      </c>
      <c r="AG147" s="169">
        <v>0</v>
      </c>
      <c r="AH147" s="182">
        <v>85.4</v>
      </c>
      <c r="AI147" s="182">
        <v>21</v>
      </c>
      <c r="AJ147" s="169">
        <v>11</v>
      </c>
      <c r="AK147" s="182">
        <v>82.3</v>
      </c>
      <c r="AL147" s="182">
        <v>22.4</v>
      </c>
      <c r="AM147" s="169">
        <v>10</v>
      </c>
      <c r="AN147" s="182">
        <v>80.2</v>
      </c>
      <c r="AO147" s="182">
        <v>21.8</v>
      </c>
      <c r="AP147" s="169">
        <v>9</v>
      </c>
      <c r="AQ147" s="182">
        <f t="shared" si="32"/>
        <v>82.633333333333326</v>
      </c>
      <c r="AR147" s="182">
        <f t="shared" si="33"/>
        <v>21.733333333333334</v>
      </c>
      <c r="AS147" s="182">
        <f t="shared" si="34"/>
        <v>10</v>
      </c>
      <c r="AT147" s="158"/>
    </row>
    <row r="148" spans="1:46">
      <c r="A148" s="158" t="s">
        <v>558</v>
      </c>
      <c r="B148" s="181" t="s">
        <v>557</v>
      </c>
      <c r="C148" s="158" t="s">
        <v>558</v>
      </c>
      <c r="D148" s="188">
        <v>2</v>
      </c>
      <c r="E148" s="188">
        <v>2</v>
      </c>
      <c r="F148" s="188">
        <v>12.5</v>
      </c>
      <c r="G148" s="178">
        <v>41659</v>
      </c>
      <c r="H148" s="179">
        <v>142</v>
      </c>
      <c r="I148" s="188">
        <v>16</v>
      </c>
      <c r="J148" s="204" t="s">
        <v>181</v>
      </c>
      <c r="L148" s="188" t="s">
        <v>354</v>
      </c>
      <c r="M148" s="158" t="s">
        <v>547</v>
      </c>
      <c r="N148" s="158" t="s">
        <v>559</v>
      </c>
      <c r="Q148" s="192">
        <v>31.701316666666667</v>
      </c>
      <c r="R148" s="192">
        <v>114.87411666666667</v>
      </c>
      <c r="S148" s="196">
        <v>103</v>
      </c>
      <c r="AF148" s="161">
        <v>74</v>
      </c>
      <c r="AG148" s="169">
        <v>0</v>
      </c>
      <c r="AH148" s="182">
        <v>122</v>
      </c>
      <c r="AI148" s="182">
        <v>44</v>
      </c>
      <c r="AJ148" s="169">
        <v>9</v>
      </c>
      <c r="AK148" s="182">
        <v>119</v>
      </c>
      <c r="AL148" s="182">
        <v>38</v>
      </c>
      <c r="AM148" s="169">
        <v>6</v>
      </c>
      <c r="AN148" s="182">
        <v>110</v>
      </c>
      <c r="AO148" s="182">
        <v>34</v>
      </c>
      <c r="AP148" s="169">
        <v>8</v>
      </c>
      <c r="AQ148" s="182">
        <f t="shared" si="32"/>
        <v>117</v>
      </c>
      <c r="AR148" s="182">
        <f t="shared" si="33"/>
        <v>38.666666666666664</v>
      </c>
      <c r="AS148" s="182">
        <f t="shared" si="34"/>
        <v>7.666666666666667</v>
      </c>
      <c r="AT148" s="158"/>
    </row>
    <row r="149" spans="1:46">
      <c r="A149" s="158" t="s">
        <v>558</v>
      </c>
      <c r="B149" s="181" t="s">
        <v>557</v>
      </c>
      <c r="C149" s="158" t="s">
        <v>558</v>
      </c>
      <c r="D149" s="188">
        <v>2</v>
      </c>
      <c r="E149" s="188">
        <v>2</v>
      </c>
      <c r="F149" s="188">
        <v>12.5</v>
      </c>
      <c r="G149" s="178">
        <v>41659</v>
      </c>
      <c r="H149" s="179">
        <v>143</v>
      </c>
      <c r="I149" s="188">
        <v>17</v>
      </c>
      <c r="J149" s="204" t="s">
        <v>181</v>
      </c>
      <c r="L149" s="188" t="s">
        <v>354</v>
      </c>
      <c r="M149" s="158" t="s">
        <v>547</v>
      </c>
      <c r="N149" s="158" t="s">
        <v>559</v>
      </c>
      <c r="Q149" s="192">
        <v>31.701316666666667</v>
      </c>
      <c r="R149" s="192">
        <v>114.87411666666667</v>
      </c>
      <c r="S149" s="196">
        <v>103</v>
      </c>
      <c r="AF149" s="161">
        <v>86</v>
      </c>
      <c r="AG149" s="169">
        <v>0</v>
      </c>
      <c r="AH149" s="182">
        <v>121</v>
      </c>
      <c r="AI149" s="182">
        <v>29</v>
      </c>
      <c r="AJ149" s="169">
        <v>6</v>
      </c>
      <c r="AK149" s="182">
        <v>116</v>
      </c>
      <c r="AL149" s="182">
        <v>31.5</v>
      </c>
      <c r="AM149" s="169">
        <v>7</v>
      </c>
      <c r="AN149" s="182">
        <v>125</v>
      </c>
      <c r="AO149" s="182">
        <v>36</v>
      </c>
      <c r="AP149" s="169">
        <v>9</v>
      </c>
      <c r="AQ149" s="182">
        <f t="shared" si="32"/>
        <v>120.66666666666667</v>
      </c>
      <c r="AR149" s="182">
        <f t="shared" si="33"/>
        <v>32.166666666666664</v>
      </c>
      <c r="AS149" s="182">
        <f t="shared" si="34"/>
        <v>7.333333333333333</v>
      </c>
      <c r="AT149" s="158"/>
    </row>
    <row r="150" spans="1:46">
      <c r="A150" s="158" t="s">
        <v>558</v>
      </c>
      <c r="B150" s="181" t="s">
        <v>557</v>
      </c>
      <c r="C150" s="158" t="s">
        <v>558</v>
      </c>
      <c r="D150" s="188">
        <v>2</v>
      </c>
      <c r="E150" s="188">
        <v>2</v>
      </c>
      <c r="F150" s="188">
        <v>12.5</v>
      </c>
      <c r="G150" s="178">
        <v>41659</v>
      </c>
      <c r="H150" s="179">
        <v>144</v>
      </c>
      <c r="I150" s="188">
        <v>18</v>
      </c>
      <c r="J150" s="204" t="s">
        <v>181</v>
      </c>
      <c r="L150" s="188" t="s">
        <v>354</v>
      </c>
      <c r="M150" s="158" t="s">
        <v>547</v>
      </c>
      <c r="N150" s="158" t="s">
        <v>559</v>
      </c>
      <c r="Q150" s="192">
        <v>31.701316666666667</v>
      </c>
      <c r="R150" s="192">
        <v>114.87411666666667</v>
      </c>
      <c r="S150" s="196">
        <v>103</v>
      </c>
      <c r="AF150" s="161">
        <v>72</v>
      </c>
      <c r="AG150" s="169">
        <v>0</v>
      </c>
      <c r="AH150" s="182">
        <v>100</v>
      </c>
      <c r="AI150" s="182">
        <v>29</v>
      </c>
      <c r="AJ150" s="169">
        <v>7</v>
      </c>
      <c r="AK150" s="182">
        <v>103</v>
      </c>
      <c r="AL150" s="182">
        <v>36</v>
      </c>
      <c r="AM150" s="169">
        <v>6</v>
      </c>
      <c r="AN150" s="182">
        <v>90</v>
      </c>
      <c r="AO150" s="182">
        <v>16</v>
      </c>
      <c r="AP150" s="169">
        <v>5</v>
      </c>
      <c r="AQ150" s="182">
        <f t="shared" si="32"/>
        <v>97.666666666666671</v>
      </c>
      <c r="AR150" s="182">
        <f t="shared" si="33"/>
        <v>27</v>
      </c>
      <c r="AS150" s="182">
        <f t="shared" si="34"/>
        <v>6</v>
      </c>
      <c r="AT150" s="158"/>
    </row>
    <row r="151" spans="1:46">
      <c r="A151" s="158" t="s">
        <v>558</v>
      </c>
      <c r="B151" s="181" t="s">
        <v>557</v>
      </c>
      <c r="C151" s="158" t="s">
        <v>558</v>
      </c>
      <c r="D151" s="188">
        <v>2</v>
      </c>
      <c r="E151" s="188">
        <v>1</v>
      </c>
      <c r="F151" s="188">
        <v>15</v>
      </c>
      <c r="G151" s="178">
        <v>41659</v>
      </c>
      <c r="H151" s="179">
        <v>198</v>
      </c>
      <c r="I151" s="188">
        <v>76</v>
      </c>
      <c r="J151" s="204" t="s">
        <v>181</v>
      </c>
      <c r="L151" s="188" t="s">
        <v>354</v>
      </c>
      <c r="M151" s="158" t="s">
        <v>547</v>
      </c>
      <c r="N151" s="158" t="s">
        <v>559</v>
      </c>
      <c r="Q151" s="192">
        <v>31.701316666666667</v>
      </c>
      <c r="R151" s="192">
        <v>114.87411666666667</v>
      </c>
      <c r="S151" s="196">
        <v>103</v>
      </c>
      <c r="T151" s="157">
        <v>41771</v>
      </c>
      <c r="U151" s="157">
        <v>41789</v>
      </c>
      <c r="V151" s="157">
        <v>41824</v>
      </c>
      <c r="W151" s="157">
        <v>41831</v>
      </c>
      <c r="X151" s="157">
        <v>41841</v>
      </c>
      <c r="Y151" s="157">
        <v>41848</v>
      </c>
      <c r="Z151" s="170">
        <f t="shared" ref="Z151:Z162" si="37">T151-$G151</f>
        <v>112</v>
      </c>
      <c r="AA151" s="170">
        <f t="shared" ref="AA151:AA162" si="38">U151-$G151</f>
        <v>130</v>
      </c>
      <c r="AB151" s="170">
        <f t="shared" ref="AB151:AB162" si="39">V151-$G151</f>
        <v>165</v>
      </c>
      <c r="AC151" s="170">
        <f t="shared" ref="AC151:AC162" si="40">W151-$G151</f>
        <v>172</v>
      </c>
      <c r="AD151" s="170">
        <f t="shared" ref="AD151:AD162" si="41">X151-$G151</f>
        <v>182</v>
      </c>
      <c r="AE151" s="170">
        <f t="shared" ref="AE151:AE162" si="42">Y151-$G151</f>
        <v>189</v>
      </c>
      <c r="AF151" s="161">
        <v>57</v>
      </c>
      <c r="AG151" s="169">
        <v>21</v>
      </c>
      <c r="AH151" s="182">
        <v>259</v>
      </c>
      <c r="AI151" s="182">
        <v>184</v>
      </c>
      <c r="AJ151" s="169">
        <v>12</v>
      </c>
      <c r="AK151" s="182">
        <v>255</v>
      </c>
      <c r="AL151" s="182">
        <v>162</v>
      </c>
      <c r="AM151" s="169">
        <v>12</v>
      </c>
      <c r="AN151" s="182">
        <v>274</v>
      </c>
      <c r="AO151" s="182">
        <v>204</v>
      </c>
      <c r="AP151" s="169">
        <v>12</v>
      </c>
      <c r="AQ151" s="182">
        <f t="shared" si="32"/>
        <v>262.66666666666669</v>
      </c>
      <c r="AR151" s="182">
        <f t="shared" si="33"/>
        <v>183.33333333333334</v>
      </c>
      <c r="AS151" s="182">
        <f t="shared" si="34"/>
        <v>12</v>
      </c>
      <c r="AT151" s="158"/>
    </row>
    <row r="152" spans="1:46">
      <c r="A152" s="158" t="s">
        <v>558</v>
      </c>
      <c r="B152" s="181" t="s">
        <v>557</v>
      </c>
      <c r="C152" s="158" t="s">
        <v>558</v>
      </c>
      <c r="D152" s="188">
        <v>2</v>
      </c>
      <c r="E152" s="188">
        <v>1</v>
      </c>
      <c r="F152" s="188">
        <v>15</v>
      </c>
      <c r="G152" s="178">
        <v>41659</v>
      </c>
      <c r="H152" s="179">
        <v>199</v>
      </c>
      <c r="I152" s="188">
        <v>77</v>
      </c>
      <c r="J152" s="204" t="s">
        <v>181</v>
      </c>
      <c r="L152" s="188" t="s">
        <v>354</v>
      </c>
      <c r="M152" s="158" t="s">
        <v>547</v>
      </c>
      <c r="N152" s="158" t="s">
        <v>559</v>
      </c>
      <c r="Q152" s="192">
        <v>31.701316666666667</v>
      </c>
      <c r="R152" s="192">
        <v>114.87411666666667</v>
      </c>
      <c r="S152" s="196">
        <v>103</v>
      </c>
      <c r="T152" s="157">
        <v>41771</v>
      </c>
      <c r="U152" s="157">
        <v>41789</v>
      </c>
      <c r="V152" s="157">
        <v>41821</v>
      </c>
      <c r="W152" s="157">
        <v>41838</v>
      </c>
      <c r="X152" s="157">
        <v>41841</v>
      </c>
      <c r="Y152" s="157">
        <v>41848</v>
      </c>
      <c r="Z152" s="170">
        <f t="shared" si="37"/>
        <v>112</v>
      </c>
      <c r="AA152" s="170">
        <f t="shared" si="38"/>
        <v>130</v>
      </c>
      <c r="AB152" s="170">
        <f t="shared" si="39"/>
        <v>162</v>
      </c>
      <c r="AC152" s="170">
        <f t="shared" si="40"/>
        <v>179</v>
      </c>
      <c r="AD152" s="170">
        <f t="shared" si="41"/>
        <v>182</v>
      </c>
      <c r="AE152" s="170">
        <f t="shared" si="42"/>
        <v>189</v>
      </c>
      <c r="AF152" s="161">
        <v>52</v>
      </c>
      <c r="AG152" s="169">
        <v>18</v>
      </c>
      <c r="AH152" s="182">
        <v>264</v>
      </c>
      <c r="AI152" s="182">
        <v>162</v>
      </c>
      <c r="AJ152" s="169">
        <v>10</v>
      </c>
      <c r="AK152" s="182">
        <v>237</v>
      </c>
      <c r="AL152" s="182">
        <v>145</v>
      </c>
      <c r="AM152" s="169">
        <v>11</v>
      </c>
      <c r="AN152" s="182">
        <v>251</v>
      </c>
      <c r="AO152" s="182">
        <v>145</v>
      </c>
      <c r="AP152" s="169">
        <v>12</v>
      </c>
      <c r="AQ152" s="182">
        <f t="shared" si="32"/>
        <v>250.66666666666666</v>
      </c>
      <c r="AR152" s="182">
        <f t="shared" si="33"/>
        <v>150.66666666666666</v>
      </c>
      <c r="AS152" s="182">
        <f t="shared" si="34"/>
        <v>11</v>
      </c>
      <c r="AT152" s="158"/>
    </row>
    <row r="153" spans="1:46">
      <c r="A153" s="158" t="s">
        <v>558</v>
      </c>
      <c r="B153" s="181" t="s">
        <v>557</v>
      </c>
      <c r="C153" s="158" t="s">
        <v>558</v>
      </c>
      <c r="D153" s="188">
        <v>2</v>
      </c>
      <c r="E153" s="188">
        <v>1</v>
      </c>
      <c r="F153" s="188">
        <v>15</v>
      </c>
      <c r="G153" s="178">
        <v>41659</v>
      </c>
      <c r="H153" s="179">
        <v>200</v>
      </c>
      <c r="I153" s="188">
        <v>78</v>
      </c>
      <c r="J153" s="204" t="s">
        <v>181</v>
      </c>
      <c r="L153" s="188" t="s">
        <v>354</v>
      </c>
      <c r="M153" s="158" t="s">
        <v>547</v>
      </c>
      <c r="N153" s="158" t="s">
        <v>559</v>
      </c>
      <c r="Q153" s="192">
        <v>31.701316666666667</v>
      </c>
      <c r="R153" s="192">
        <v>114.87411666666667</v>
      </c>
      <c r="S153" s="196">
        <v>103</v>
      </c>
      <c r="T153" s="157">
        <v>41771</v>
      </c>
      <c r="U153" s="157">
        <v>41789</v>
      </c>
      <c r="V153" s="157">
        <v>41817</v>
      </c>
      <c r="W153" s="157">
        <v>41817</v>
      </c>
      <c r="X153" s="157">
        <v>41841</v>
      </c>
      <c r="Y153" s="157">
        <v>41848</v>
      </c>
      <c r="Z153" s="170">
        <f t="shared" si="37"/>
        <v>112</v>
      </c>
      <c r="AA153" s="170">
        <f t="shared" si="38"/>
        <v>130</v>
      </c>
      <c r="AB153" s="170">
        <f t="shared" si="39"/>
        <v>158</v>
      </c>
      <c r="AC153" s="170">
        <f t="shared" si="40"/>
        <v>158</v>
      </c>
      <c r="AD153" s="170">
        <f t="shared" si="41"/>
        <v>182</v>
      </c>
      <c r="AE153" s="170">
        <f t="shared" si="42"/>
        <v>189</v>
      </c>
      <c r="AF153" s="161">
        <v>52</v>
      </c>
      <c r="AG153" s="169">
        <v>19</v>
      </c>
      <c r="AH153" s="182">
        <v>269</v>
      </c>
      <c r="AI153" s="182">
        <v>198</v>
      </c>
      <c r="AJ153" s="169">
        <v>13</v>
      </c>
      <c r="AK153" s="182">
        <v>269</v>
      </c>
      <c r="AL153" s="182">
        <v>184</v>
      </c>
      <c r="AM153" s="169">
        <v>12</v>
      </c>
      <c r="AN153" s="182">
        <v>279</v>
      </c>
      <c r="AO153" s="182">
        <v>198</v>
      </c>
      <c r="AP153" s="169">
        <v>12</v>
      </c>
      <c r="AQ153" s="182">
        <f t="shared" si="32"/>
        <v>272.33333333333331</v>
      </c>
      <c r="AR153" s="182">
        <f t="shared" si="33"/>
        <v>193.33333333333334</v>
      </c>
      <c r="AS153" s="182">
        <f t="shared" si="34"/>
        <v>12.333333333333334</v>
      </c>
      <c r="AT153" s="158"/>
    </row>
    <row r="154" spans="1:46">
      <c r="A154" s="158" t="s">
        <v>561</v>
      </c>
      <c r="B154" s="181" t="s">
        <v>560</v>
      </c>
      <c r="C154" s="158" t="s">
        <v>561</v>
      </c>
      <c r="D154" s="188">
        <v>3</v>
      </c>
      <c r="E154" s="188">
        <v>2</v>
      </c>
      <c r="F154" s="188">
        <v>10</v>
      </c>
      <c r="G154" s="178">
        <v>42170</v>
      </c>
      <c r="H154" s="179">
        <v>258</v>
      </c>
      <c r="I154" s="188">
        <v>19</v>
      </c>
      <c r="J154" s="204" t="s">
        <v>181</v>
      </c>
      <c r="L154" s="188" t="s">
        <v>354</v>
      </c>
      <c r="M154" s="158" t="s">
        <v>562</v>
      </c>
      <c r="N154" s="158" t="s">
        <v>563</v>
      </c>
      <c r="Q154" s="192">
        <v>26.620550000000001</v>
      </c>
      <c r="R154" s="192">
        <v>106.75145000000001</v>
      </c>
      <c r="S154" s="196">
        <v>1133</v>
      </c>
      <c r="T154" s="157">
        <v>42212</v>
      </c>
      <c r="U154" s="157">
        <v>42219</v>
      </c>
      <c r="V154" s="157">
        <v>42226</v>
      </c>
      <c r="W154" s="157">
        <v>42226</v>
      </c>
      <c r="X154" s="157">
        <v>42226</v>
      </c>
      <c r="Y154" s="157">
        <v>42233</v>
      </c>
      <c r="Z154" s="170">
        <f t="shared" si="37"/>
        <v>42</v>
      </c>
      <c r="AA154" s="170">
        <f t="shared" si="38"/>
        <v>49</v>
      </c>
      <c r="AB154" s="170">
        <f t="shared" si="39"/>
        <v>56</v>
      </c>
      <c r="AC154" s="170">
        <f t="shared" si="40"/>
        <v>56</v>
      </c>
      <c r="AD154" s="170">
        <f t="shared" si="41"/>
        <v>56</v>
      </c>
      <c r="AE154" s="170">
        <f t="shared" si="42"/>
        <v>63</v>
      </c>
      <c r="AF154" s="161">
        <v>107</v>
      </c>
      <c r="AG154" s="169">
        <v>6</v>
      </c>
      <c r="AH154" s="182">
        <v>168.1</v>
      </c>
      <c r="AI154" s="182">
        <v>100.3</v>
      </c>
      <c r="AJ154" s="169">
        <v>7</v>
      </c>
      <c r="AK154" s="182">
        <v>131.6</v>
      </c>
      <c r="AL154" s="182">
        <v>75.900000000000006</v>
      </c>
      <c r="AM154" s="169">
        <v>7</v>
      </c>
      <c r="AN154" s="182">
        <v>122.5</v>
      </c>
      <c r="AO154" s="182">
        <v>72.099999999999994</v>
      </c>
      <c r="AP154" s="169">
        <v>7</v>
      </c>
      <c r="AQ154" s="182">
        <f t="shared" si="32"/>
        <v>140.73333333333332</v>
      </c>
      <c r="AR154" s="182">
        <f t="shared" si="33"/>
        <v>82.766666666666666</v>
      </c>
      <c r="AS154" s="182">
        <f t="shared" si="34"/>
        <v>7</v>
      </c>
      <c r="AT154" s="158"/>
    </row>
    <row r="155" spans="1:46">
      <c r="A155" s="158" t="s">
        <v>561</v>
      </c>
      <c r="B155" s="181" t="s">
        <v>560</v>
      </c>
      <c r="C155" s="158" t="s">
        <v>561</v>
      </c>
      <c r="D155" s="188">
        <v>3</v>
      </c>
      <c r="E155" s="188">
        <v>2</v>
      </c>
      <c r="F155" s="188">
        <v>10</v>
      </c>
      <c r="G155" s="178">
        <v>42170</v>
      </c>
      <c r="H155" s="179">
        <v>259</v>
      </c>
      <c r="I155" s="188">
        <v>20</v>
      </c>
      <c r="J155" s="204" t="s">
        <v>181</v>
      </c>
      <c r="L155" s="188" t="s">
        <v>354</v>
      </c>
      <c r="M155" s="158" t="s">
        <v>562</v>
      </c>
      <c r="N155" s="158" t="s">
        <v>563</v>
      </c>
      <c r="Q155" s="192">
        <v>26.620550000000001</v>
      </c>
      <c r="R155" s="192">
        <v>106.75145000000001</v>
      </c>
      <c r="S155" s="196">
        <v>1133</v>
      </c>
      <c r="T155" s="157">
        <v>42212</v>
      </c>
      <c r="U155" s="157">
        <v>42219</v>
      </c>
      <c r="V155" s="157">
        <v>42219</v>
      </c>
      <c r="W155" s="157">
        <v>42226</v>
      </c>
      <c r="X155" s="157">
        <v>42233</v>
      </c>
      <c r="Y155" s="157">
        <v>42240</v>
      </c>
      <c r="Z155" s="170">
        <f t="shared" si="37"/>
        <v>42</v>
      </c>
      <c r="AA155" s="170">
        <f t="shared" si="38"/>
        <v>49</v>
      </c>
      <c r="AB155" s="170">
        <f t="shared" si="39"/>
        <v>49</v>
      </c>
      <c r="AC155" s="170">
        <f t="shared" si="40"/>
        <v>56</v>
      </c>
      <c r="AD155" s="170">
        <f t="shared" si="41"/>
        <v>63</v>
      </c>
      <c r="AE155" s="170">
        <f t="shared" si="42"/>
        <v>70</v>
      </c>
      <c r="AF155" s="161">
        <v>139</v>
      </c>
      <c r="AG155" s="169">
        <v>10</v>
      </c>
      <c r="AH155" s="182">
        <v>156.1</v>
      </c>
      <c r="AI155" s="182">
        <v>92.8</v>
      </c>
      <c r="AJ155" s="169">
        <v>7</v>
      </c>
      <c r="AK155" s="182">
        <v>147.69999999999999</v>
      </c>
      <c r="AL155" s="182">
        <v>81.5</v>
      </c>
      <c r="AM155" s="169">
        <v>7</v>
      </c>
      <c r="AN155" s="182">
        <v>146.19999999999999</v>
      </c>
      <c r="AO155" s="182">
        <v>92</v>
      </c>
      <c r="AP155" s="169">
        <v>7</v>
      </c>
      <c r="AQ155" s="182">
        <f t="shared" si="32"/>
        <v>149.99999999999997</v>
      </c>
      <c r="AR155" s="182">
        <f t="shared" si="33"/>
        <v>88.766666666666666</v>
      </c>
      <c r="AS155" s="182">
        <f t="shared" si="34"/>
        <v>7</v>
      </c>
      <c r="AT155" s="158"/>
    </row>
    <row r="156" spans="1:46">
      <c r="A156" s="158" t="s">
        <v>561</v>
      </c>
      <c r="B156" s="181" t="s">
        <v>560</v>
      </c>
      <c r="C156" s="158" t="s">
        <v>561</v>
      </c>
      <c r="D156" s="188">
        <v>3</v>
      </c>
      <c r="E156" s="188">
        <v>2</v>
      </c>
      <c r="F156" s="188">
        <v>10</v>
      </c>
      <c r="G156" s="178">
        <v>42170</v>
      </c>
      <c r="H156" s="179">
        <v>260</v>
      </c>
      <c r="I156" s="188">
        <v>21</v>
      </c>
      <c r="J156" s="204" t="s">
        <v>181</v>
      </c>
      <c r="L156" s="188" t="s">
        <v>354</v>
      </c>
      <c r="M156" s="158" t="s">
        <v>562</v>
      </c>
      <c r="N156" s="158" t="s">
        <v>563</v>
      </c>
      <c r="Q156" s="192">
        <v>26.620550000000001</v>
      </c>
      <c r="R156" s="192">
        <v>106.75145000000001</v>
      </c>
      <c r="S156" s="196">
        <v>1133</v>
      </c>
      <c r="T156" s="157">
        <v>42212</v>
      </c>
      <c r="U156" s="157">
        <v>42219</v>
      </c>
      <c r="V156" s="157">
        <v>42226</v>
      </c>
      <c r="W156" s="157">
        <v>42226</v>
      </c>
      <c r="X156" s="157">
        <v>42233</v>
      </c>
      <c r="Y156" s="157">
        <v>42240</v>
      </c>
      <c r="Z156" s="170">
        <f t="shared" si="37"/>
        <v>42</v>
      </c>
      <c r="AA156" s="170">
        <f t="shared" si="38"/>
        <v>49</v>
      </c>
      <c r="AB156" s="170">
        <f t="shared" si="39"/>
        <v>56</v>
      </c>
      <c r="AC156" s="170">
        <f t="shared" si="40"/>
        <v>56</v>
      </c>
      <c r="AD156" s="170">
        <f t="shared" si="41"/>
        <v>63</v>
      </c>
      <c r="AE156" s="170">
        <f t="shared" si="42"/>
        <v>70</v>
      </c>
      <c r="AF156" s="161">
        <v>125</v>
      </c>
      <c r="AG156" s="169">
        <v>9</v>
      </c>
      <c r="AH156" s="182">
        <v>157</v>
      </c>
      <c r="AI156" s="182">
        <v>92.5</v>
      </c>
      <c r="AJ156" s="169">
        <v>8</v>
      </c>
      <c r="AK156" s="182">
        <v>130.5</v>
      </c>
      <c r="AL156" s="182">
        <v>77.400000000000006</v>
      </c>
      <c r="AM156" s="169">
        <v>7</v>
      </c>
      <c r="AN156" s="182">
        <v>121.3</v>
      </c>
      <c r="AO156" s="182">
        <v>68.8</v>
      </c>
      <c r="AP156" s="169">
        <v>7</v>
      </c>
      <c r="AQ156" s="182">
        <f t="shared" si="32"/>
        <v>136.26666666666668</v>
      </c>
      <c r="AR156" s="182">
        <f t="shared" si="33"/>
        <v>79.566666666666663</v>
      </c>
      <c r="AS156" s="182">
        <f t="shared" si="34"/>
        <v>7.333333333333333</v>
      </c>
      <c r="AT156" s="158"/>
    </row>
    <row r="157" spans="1:46">
      <c r="A157" s="158" t="s">
        <v>561</v>
      </c>
      <c r="B157" s="181" t="s">
        <v>560</v>
      </c>
      <c r="C157" s="158" t="s">
        <v>561</v>
      </c>
      <c r="D157" s="188">
        <v>2</v>
      </c>
      <c r="E157" s="188">
        <v>2</v>
      </c>
      <c r="F157" s="188">
        <v>12.5</v>
      </c>
      <c r="G157" s="178">
        <v>41659</v>
      </c>
      <c r="H157" s="179">
        <v>145</v>
      </c>
      <c r="I157" s="188">
        <v>19</v>
      </c>
      <c r="J157" s="204" t="s">
        <v>181</v>
      </c>
      <c r="L157" s="188" t="s">
        <v>354</v>
      </c>
      <c r="M157" s="158" t="s">
        <v>562</v>
      </c>
      <c r="N157" s="158" t="s">
        <v>563</v>
      </c>
      <c r="Q157" s="192">
        <v>26.620550000000001</v>
      </c>
      <c r="R157" s="192">
        <v>106.75145000000001</v>
      </c>
      <c r="S157" s="196">
        <v>1133</v>
      </c>
      <c r="T157" s="157">
        <v>41715</v>
      </c>
      <c r="U157" s="157">
        <v>41726</v>
      </c>
      <c r="V157" s="157">
        <v>41733</v>
      </c>
      <c r="W157" s="157">
        <v>41740</v>
      </c>
      <c r="X157" s="157">
        <v>41743</v>
      </c>
      <c r="Y157" s="157">
        <v>41743</v>
      </c>
      <c r="Z157" s="170">
        <f t="shared" si="37"/>
        <v>56</v>
      </c>
      <c r="AA157" s="170">
        <f t="shared" si="38"/>
        <v>67</v>
      </c>
      <c r="AB157" s="170">
        <f t="shared" si="39"/>
        <v>74</v>
      </c>
      <c r="AC157" s="170">
        <f t="shared" si="40"/>
        <v>81</v>
      </c>
      <c r="AD157" s="170">
        <f t="shared" si="41"/>
        <v>84</v>
      </c>
      <c r="AE157" s="170">
        <f t="shared" si="42"/>
        <v>84</v>
      </c>
      <c r="AF157" s="161">
        <v>111</v>
      </c>
      <c r="AG157" s="169">
        <v>38</v>
      </c>
      <c r="AH157" s="182">
        <v>282</v>
      </c>
      <c r="AI157" s="182">
        <v>209</v>
      </c>
      <c r="AJ157" s="169">
        <v>18</v>
      </c>
      <c r="AK157" s="182">
        <v>281</v>
      </c>
      <c r="AL157" s="182">
        <v>208.5</v>
      </c>
      <c r="AM157" s="169">
        <v>19</v>
      </c>
      <c r="AN157" s="182">
        <v>282</v>
      </c>
      <c r="AO157" s="182">
        <v>218</v>
      </c>
      <c r="AP157" s="169">
        <v>18</v>
      </c>
      <c r="AQ157" s="182">
        <f t="shared" si="32"/>
        <v>281.66666666666669</v>
      </c>
      <c r="AR157" s="182">
        <f t="shared" si="33"/>
        <v>211.83333333333334</v>
      </c>
      <c r="AS157" s="182">
        <f t="shared" si="34"/>
        <v>18.333333333333332</v>
      </c>
      <c r="AT157" s="158"/>
    </row>
    <row r="158" spans="1:46">
      <c r="A158" s="158" t="s">
        <v>561</v>
      </c>
      <c r="B158" s="181" t="s">
        <v>560</v>
      </c>
      <c r="C158" s="158" t="s">
        <v>561</v>
      </c>
      <c r="D158" s="188">
        <v>2</v>
      </c>
      <c r="E158" s="188">
        <v>2</v>
      </c>
      <c r="F158" s="188">
        <v>12.5</v>
      </c>
      <c r="G158" s="178">
        <v>41659</v>
      </c>
      <c r="H158" s="179">
        <v>146</v>
      </c>
      <c r="I158" s="188">
        <v>20</v>
      </c>
      <c r="J158" s="204" t="s">
        <v>181</v>
      </c>
      <c r="L158" s="188" t="s">
        <v>354</v>
      </c>
      <c r="M158" s="158" t="s">
        <v>562</v>
      </c>
      <c r="N158" s="158" t="s">
        <v>563</v>
      </c>
      <c r="Q158" s="192">
        <v>26.620550000000001</v>
      </c>
      <c r="R158" s="192">
        <v>106.75145000000001</v>
      </c>
      <c r="S158" s="196">
        <v>1133</v>
      </c>
      <c r="T158" s="157">
        <v>41694</v>
      </c>
      <c r="U158" s="157">
        <v>41701</v>
      </c>
      <c r="V158" s="157">
        <v>41701</v>
      </c>
      <c r="W158" s="157">
        <v>41733</v>
      </c>
      <c r="X158" s="157">
        <v>41743</v>
      </c>
      <c r="Y158" s="157">
        <v>41750</v>
      </c>
      <c r="Z158" s="170">
        <f t="shared" si="37"/>
        <v>35</v>
      </c>
      <c r="AA158" s="170">
        <f t="shared" si="38"/>
        <v>42</v>
      </c>
      <c r="AB158" s="170">
        <f t="shared" si="39"/>
        <v>42</v>
      </c>
      <c r="AC158" s="170">
        <f t="shared" si="40"/>
        <v>74</v>
      </c>
      <c r="AD158" s="170">
        <f t="shared" si="41"/>
        <v>84</v>
      </c>
      <c r="AE158" s="170">
        <f t="shared" si="42"/>
        <v>91</v>
      </c>
      <c r="AF158" s="161">
        <v>92</v>
      </c>
      <c r="AG158" s="169">
        <v>36</v>
      </c>
      <c r="AH158" s="182">
        <v>282.5</v>
      </c>
      <c r="AI158" s="182">
        <v>218</v>
      </c>
      <c r="AJ158" s="169">
        <v>18</v>
      </c>
      <c r="AK158" s="182">
        <v>289</v>
      </c>
      <c r="AL158" s="182">
        <v>204.5</v>
      </c>
      <c r="AM158" s="169">
        <v>20</v>
      </c>
      <c r="AN158" s="182">
        <v>288</v>
      </c>
      <c r="AO158" s="182">
        <v>214</v>
      </c>
      <c r="AP158" s="169">
        <v>19</v>
      </c>
      <c r="AQ158" s="182">
        <f t="shared" si="32"/>
        <v>286.5</v>
      </c>
      <c r="AR158" s="182">
        <f t="shared" si="33"/>
        <v>212.16666666666666</v>
      </c>
      <c r="AS158" s="182">
        <f t="shared" si="34"/>
        <v>19</v>
      </c>
      <c r="AT158" s="158"/>
    </row>
    <row r="159" spans="1:46">
      <c r="A159" s="158" t="s">
        <v>561</v>
      </c>
      <c r="B159" s="181" t="s">
        <v>560</v>
      </c>
      <c r="C159" s="158" t="s">
        <v>561</v>
      </c>
      <c r="D159" s="188">
        <v>2</v>
      </c>
      <c r="E159" s="188">
        <v>2</v>
      </c>
      <c r="F159" s="188">
        <v>12.5</v>
      </c>
      <c r="G159" s="178">
        <v>41659</v>
      </c>
      <c r="H159" s="179">
        <v>147</v>
      </c>
      <c r="I159" s="188">
        <v>21</v>
      </c>
      <c r="J159" s="204" t="s">
        <v>181</v>
      </c>
      <c r="L159" s="188" t="s">
        <v>354</v>
      </c>
      <c r="M159" s="158" t="s">
        <v>562</v>
      </c>
      <c r="N159" s="158" t="s">
        <v>563</v>
      </c>
      <c r="Q159" s="192">
        <v>26.620550000000001</v>
      </c>
      <c r="R159" s="192">
        <v>106.75145000000001</v>
      </c>
      <c r="S159" s="196">
        <v>1133</v>
      </c>
      <c r="T159" s="157">
        <v>41708</v>
      </c>
      <c r="U159" s="157">
        <v>41712</v>
      </c>
      <c r="V159" s="157">
        <v>41726</v>
      </c>
      <c r="W159" s="157">
        <v>41733</v>
      </c>
      <c r="X159" s="157">
        <v>41736</v>
      </c>
      <c r="Y159" s="157">
        <v>41740</v>
      </c>
      <c r="Z159" s="170">
        <f t="shared" si="37"/>
        <v>49</v>
      </c>
      <c r="AA159" s="170">
        <f t="shared" si="38"/>
        <v>53</v>
      </c>
      <c r="AB159" s="170">
        <f t="shared" si="39"/>
        <v>67</v>
      </c>
      <c r="AC159" s="170">
        <f t="shared" si="40"/>
        <v>74</v>
      </c>
      <c r="AD159" s="170">
        <f t="shared" si="41"/>
        <v>77</v>
      </c>
      <c r="AE159" s="170">
        <f t="shared" si="42"/>
        <v>81</v>
      </c>
      <c r="AF159" s="161">
        <v>88</v>
      </c>
      <c r="AG159" s="169">
        <v>41</v>
      </c>
      <c r="AH159" s="182">
        <v>298</v>
      </c>
      <c r="AI159" s="182">
        <v>249.5</v>
      </c>
      <c r="AJ159" s="169">
        <v>19</v>
      </c>
      <c r="AK159" s="182">
        <v>286</v>
      </c>
      <c r="AL159" s="182">
        <v>245.5</v>
      </c>
      <c r="AM159" s="169">
        <v>14</v>
      </c>
      <c r="AN159" s="182">
        <v>300.5</v>
      </c>
      <c r="AO159" s="182">
        <v>256</v>
      </c>
      <c r="AP159" s="169">
        <v>15</v>
      </c>
      <c r="AQ159" s="182">
        <f t="shared" si="32"/>
        <v>294.83333333333331</v>
      </c>
      <c r="AR159" s="182">
        <f t="shared" si="33"/>
        <v>250.33333333333334</v>
      </c>
      <c r="AS159" s="182">
        <f t="shared" si="34"/>
        <v>16</v>
      </c>
      <c r="AT159" s="158"/>
    </row>
    <row r="160" spans="1:46">
      <c r="A160" s="158" t="s">
        <v>561</v>
      </c>
      <c r="B160" s="181" t="s">
        <v>560</v>
      </c>
      <c r="C160" s="158" t="s">
        <v>561</v>
      </c>
      <c r="D160" s="188">
        <v>2</v>
      </c>
      <c r="E160" s="188">
        <v>1</v>
      </c>
      <c r="F160" s="188">
        <v>15</v>
      </c>
      <c r="G160" s="178">
        <v>41659</v>
      </c>
      <c r="H160" s="179">
        <v>201</v>
      </c>
      <c r="I160" s="188">
        <v>79</v>
      </c>
      <c r="J160" s="204" t="s">
        <v>181</v>
      </c>
      <c r="L160" s="188" t="s">
        <v>354</v>
      </c>
      <c r="M160" s="158" t="s">
        <v>562</v>
      </c>
      <c r="N160" s="158" t="s">
        <v>563</v>
      </c>
      <c r="Q160" s="192">
        <v>26.620550000000001</v>
      </c>
      <c r="R160" s="192">
        <v>106.75145000000001</v>
      </c>
      <c r="S160" s="196">
        <v>1133</v>
      </c>
      <c r="T160" s="157">
        <v>41747</v>
      </c>
      <c r="U160" s="157">
        <v>41810</v>
      </c>
      <c r="V160" s="157">
        <v>41810</v>
      </c>
      <c r="W160" s="157">
        <v>41848</v>
      </c>
      <c r="X160" s="157">
        <v>41876</v>
      </c>
      <c r="Y160" s="157">
        <v>41876</v>
      </c>
      <c r="Z160" s="170">
        <f t="shared" si="37"/>
        <v>88</v>
      </c>
      <c r="AA160" s="170">
        <f t="shared" si="38"/>
        <v>151</v>
      </c>
      <c r="AB160" s="170">
        <f t="shared" si="39"/>
        <v>151</v>
      </c>
      <c r="AC160" s="170">
        <f t="shared" si="40"/>
        <v>189</v>
      </c>
      <c r="AD160" s="170">
        <f t="shared" si="41"/>
        <v>217</v>
      </c>
      <c r="AE160" s="170">
        <f t="shared" si="42"/>
        <v>217</v>
      </c>
      <c r="AF160" s="161">
        <v>69</v>
      </c>
      <c r="AG160" s="169">
        <v>31</v>
      </c>
      <c r="AH160" s="182">
        <v>273</v>
      </c>
      <c r="AI160" s="182">
        <v>166</v>
      </c>
      <c r="AJ160" s="169">
        <v>18</v>
      </c>
      <c r="AK160" s="182">
        <v>301</v>
      </c>
      <c r="AL160" s="182">
        <v>167</v>
      </c>
      <c r="AM160" s="169">
        <v>11</v>
      </c>
      <c r="AN160" s="182">
        <v>271</v>
      </c>
      <c r="AO160" s="182">
        <v>164</v>
      </c>
      <c r="AP160" s="169">
        <v>14</v>
      </c>
      <c r="AQ160" s="182">
        <f t="shared" si="32"/>
        <v>281.66666666666669</v>
      </c>
      <c r="AR160" s="182">
        <f t="shared" si="33"/>
        <v>165.66666666666666</v>
      </c>
      <c r="AS160" s="182">
        <f t="shared" si="34"/>
        <v>14.333333333333334</v>
      </c>
      <c r="AT160" s="158"/>
    </row>
    <row r="161" spans="1:46">
      <c r="A161" s="158" t="s">
        <v>561</v>
      </c>
      <c r="B161" s="181" t="s">
        <v>560</v>
      </c>
      <c r="C161" s="158" t="s">
        <v>561</v>
      </c>
      <c r="D161" s="188">
        <v>2</v>
      </c>
      <c r="E161" s="188">
        <v>1</v>
      </c>
      <c r="F161" s="188">
        <v>15</v>
      </c>
      <c r="G161" s="178">
        <v>41659</v>
      </c>
      <c r="H161" s="179">
        <v>202</v>
      </c>
      <c r="I161" s="188">
        <v>80</v>
      </c>
      <c r="J161" s="204" t="s">
        <v>181</v>
      </c>
      <c r="L161" s="188" t="s">
        <v>354</v>
      </c>
      <c r="M161" s="158" t="s">
        <v>562</v>
      </c>
      <c r="N161" s="158" t="s">
        <v>563</v>
      </c>
      <c r="Q161" s="192">
        <v>26.620550000000001</v>
      </c>
      <c r="R161" s="192">
        <v>106.75145000000001</v>
      </c>
      <c r="S161" s="196">
        <v>1133</v>
      </c>
      <c r="T161" s="157">
        <v>41747</v>
      </c>
      <c r="U161" s="157">
        <v>41810</v>
      </c>
      <c r="V161" s="157">
        <v>41810</v>
      </c>
      <c r="W161" s="157">
        <v>41859</v>
      </c>
      <c r="X161" s="157">
        <v>41887</v>
      </c>
      <c r="Y161" s="157">
        <v>41894</v>
      </c>
      <c r="Z161" s="170">
        <f t="shared" si="37"/>
        <v>88</v>
      </c>
      <c r="AA161" s="170">
        <f t="shared" si="38"/>
        <v>151</v>
      </c>
      <c r="AB161" s="170">
        <f t="shared" si="39"/>
        <v>151</v>
      </c>
      <c r="AC161" s="170">
        <f t="shared" si="40"/>
        <v>200</v>
      </c>
      <c r="AD161" s="170">
        <f t="shared" si="41"/>
        <v>228</v>
      </c>
      <c r="AE161" s="170">
        <f t="shared" si="42"/>
        <v>235</v>
      </c>
      <c r="AF161" s="161">
        <v>62</v>
      </c>
      <c r="AG161" s="169">
        <v>23</v>
      </c>
      <c r="AH161" s="182">
        <v>275</v>
      </c>
      <c r="AI161" s="182">
        <v>179</v>
      </c>
      <c r="AJ161" s="169">
        <v>8</v>
      </c>
      <c r="AK161" s="182">
        <v>274</v>
      </c>
      <c r="AL161" s="182">
        <v>170</v>
      </c>
      <c r="AM161" s="169">
        <v>10</v>
      </c>
      <c r="AN161" s="182">
        <v>279</v>
      </c>
      <c r="AO161" s="182">
        <v>181</v>
      </c>
      <c r="AP161" s="169">
        <v>13</v>
      </c>
      <c r="AQ161" s="182">
        <f t="shared" si="32"/>
        <v>276</v>
      </c>
      <c r="AR161" s="182">
        <f t="shared" si="33"/>
        <v>176.66666666666666</v>
      </c>
      <c r="AS161" s="182">
        <f t="shared" si="34"/>
        <v>10.333333333333334</v>
      </c>
      <c r="AT161" s="158"/>
    </row>
    <row r="162" spans="1:46">
      <c r="A162" s="158" t="s">
        <v>561</v>
      </c>
      <c r="B162" s="181" t="s">
        <v>560</v>
      </c>
      <c r="C162" s="158" t="s">
        <v>561</v>
      </c>
      <c r="D162" s="188">
        <v>2</v>
      </c>
      <c r="E162" s="188">
        <v>1</v>
      </c>
      <c r="F162" s="188">
        <v>15</v>
      </c>
      <c r="G162" s="178">
        <v>41659</v>
      </c>
      <c r="H162" s="179">
        <v>203</v>
      </c>
      <c r="I162" s="188">
        <v>81</v>
      </c>
      <c r="J162" s="204" t="s">
        <v>181</v>
      </c>
      <c r="L162" s="188" t="s">
        <v>354</v>
      </c>
      <c r="M162" s="158" t="s">
        <v>562</v>
      </c>
      <c r="N162" s="158" t="s">
        <v>563</v>
      </c>
      <c r="Q162" s="192">
        <v>26.620550000000001</v>
      </c>
      <c r="R162" s="192">
        <v>106.75145000000001</v>
      </c>
      <c r="S162" s="196">
        <v>1133</v>
      </c>
      <c r="T162" s="157">
        <v>41747</v>
      </c>
      <c r="U162" s="157">
        <v>41810</v>
      </c>
      <c r="V162" s="157">
        <v>41810</v>
      </c>
      <c r="W162" s="157">
        <v>41838</v>
      </c>
      <c r="X162" s="157">
        <v>41859</v>
      </c>
      <c r="Y162" s="157">
        <v>41873</v>
      </c>
      <c r="Z162" s="170">
        <f t="shared" si="37"/>
        <v>88</v>
      </c>
      <c r="AA162" s="170">
        <f t="shared" si="38"/>
        <v>151</v>
      </c>
      <c r="AB162" s="170">
        <f t="shared" si="39"/>
        <v>151</v>
      </c>
      <c r="AC162" s="170">
        <f t="shared" si="40"/>
        <v>179</v>
      </c>
      <c r="AD162" s="170">
        <f t="shared" si="41"/>
        <v>200</v>
      </c>
      <c r="AE162" s="170">
        <f t="shared" si="42"/>
        <v>214</v>
      </c>
      <c r="AF162" s="161">
        <v>55</v>
      </c>
      <c r="AG162" s="169">
        <v>26</v>
      </c>
      <c r="AH162" s="182">
        <v>272</v>
      </c>
      <c r="AI162" s="182">
        <v>189</v>
      </c>
      <c r="AJ162" s="169">
        <v>17</v>
      </c>
      <c r="AK162" s="182">
        <v>260</v>
      </c>
      <c r="AL162" s="182">
        <v>176</v>
      </c>
      <c r="AM162" s="169">
        <v>15</v>
      </c>
      <c r="AN162" s="182">
        <v>278</v>
      </c>
      <c r="AO162" s="182">
        <v>172</v>
      </c>
      <c r="AP162" s="169">
        <v>22</v>
      </c>
      <c r="AQ162" s="182">
        <f t="shared" si="32"/>
        <v>270</v>
      </c>
      <c r="AR162" s="182">
        <f t="shared" si="33"/>
        <v>179</v>
      </c>
      <c r="AS162" s="182">
        <f t="shared" si="34"/>
        <v>18</v>
      </c>
      <c r="AT162" s="158"/>
    </row>
    <row r="163" spans="1:46">
      <c r="A163" s="158" t="s">
        <v>413</v>
      </c>
      <c r="B163" s="181" t="s">
        <v>706</v>
      </c>
      <c r="C163" s="158" t="s">
        <v>413</v>
      </c>
      <c r="D163" s="188">
        <v>3</v>
      </c>
      <c r="E163" s="188">
        <v>2</v>
      </c>
      <c r="F163" s="188">
        <v>10</v>
      </c>
      <c r="G163" s="178">
        <v>42170</v>
      </c>
      <c r="H163" s="179">
        <v>261</v>
      </c>
      <c r="I163" s="188">
        <v>22</v>
      </c>
      <c r="J163" s="204" t="s">
        <v>707</v>
      </c>
      <c r="L163" s="188" t="s">
        <v>354</v>
      </c>
      <c r="M163" s="158" t="s">
        <v>564</v>
      </c>
      <c r="N163" s="158" t="s">
        <v>565</v>
      </c>
      <c r="Q163" s="192">
        <v>30.874383333333334</v>
      </c>
      <c r="R163" s="192">
        <v>120.14490000000001</v>
      </c>
      <c r="S163" s="196">
        <v>10</v>
      </c>
      <c r="AF163" s="161">
        <v>199</v>
      </c>
      <c r="AG163" s="169">
        <v>0</v>
      </c>
      <c r="AH163" s="182">
        <v>58</v>
      </c>
      <c r="AI163" s="182">
        <v>15.9</v>
      </c>
      <c r="AJ163" s="169">
        <v>8</v>
      </c>
      <c r="AK163" s="182">
        <v>36.200000000000003</v>
      </c>
      <c r="AL163" s="182">
        <v>15.2</v>
      </c>
      <c r="AM163" s="169">
        <v>8</v>
      </c>
      <c r="AN163" s="182">
        <v>55.3</v>
      </c>
      <c r="AO163" s="182">
        <v>15.2</v>
      </c>
      <c r="AP163" s="169">
        <v>9</v>
      </c>
      <c r="AQ163" s="182">
        <f t="shared" si="32"/>
        <v>49.833333333333336</v>
      </c>
      <c r="AR163" s="182">
        <f t="shared" si="33"/>
        <v>15.433333333333332</v>
      </c>
      <c r="AS163" s="182">
        <f t="shared" si="34"/>
        <v>8.3333333333333339</v>
      </c>
      <c r="AT163" s="158"/>
    </row>
    <row r="164" spans="1:46">
      <c r="A164" s="158" t="s">
        <v>413</v>
      </c>
      <c r="B164" s="181" t="s">
        <v>706</v>
      </c>
      <c r="C164" s="158" t="s">
        <v>413</v>
      </c>
      <c r="D164" s="188">
        <v>3</v>
      </c>
      <c r="E164" s="188">
        <v>2</v>
      </c>
      <c r="F164" s="188">
        <v>10</v>
      </c>
      <c r="G164" s="178">
        <v>42170</v>
      </c>
      <c r="H164" s="179">
        <v>262</v>
      </c>
      <c r="I164" s="188">
        <v>23</v>
      </c>
      <c r="J164" s="204" t="s">
        <v>707</v>
      </c>
      <c r="L164" s="188" t="s">
        <v>354</v>
      </c>
      <c r="M164" s="158" t="s">
        <v>564</v>
      </c>
      <c r="N164" s="158" t="s">
        <v>565</v>
      </c>
      <c r="Q164" s="192">
        <v>30.874383333333334</v>
      </c>
      <c r="R164" s="192">
        <v>120.14490000000001</v>
      </c>
      <c r="S164" s="196">
        <v>10</v>
      </c>
      <c r="AF164" s="161">
        <v>171</v>
      </c>
      <c r="AG164" s="169">
        <v>0</v>
      </c>
      <c r="AH164" s="182">
        <v>67.099999999999994</v>
      </c>
      <c r="AI164" s="182">
        <v>32</v>
      </c>
      <c r="AJ164" s="169">
        <v>10</v>
      </c>
      <c r="AK164" s="182">
        <v>69</v>
      </c>
      <c r="AL164" s="182">
        <v>32.700000000000003</v>
      </c>
      <c r="AM164" s="169">
        <v>17</v>
      </c>
      <c r="AN164" s="182">
        <v>69.5</v>
      </c>
      <c r="AO164" s="182">
        <v>29.1</v>
      </c>
      <c r="AP164" s="169">
        <v>13</v>
      </c>
      <c r="AQ164" s="182">
        <f t="shared" si="32"/>
        <v>68.533333333333331</v>
      </c>
      <c r="AR164" s="182">
        <f t="shared" si="33"/>
        <v>31.266666666666669</v>
      </c>
      <c r="AS164" s="182">
        <f t="shared" si="34"/>
        <v>13.333333333333334</v>
      </c>
      <c r="AT164" s="158"/>
    </row>
    <row r="165" spans="1:46">
      <c r="A165" s="158" t="s">
        <v>413</v>
      </c>
      <c r="B165" s="181" t="s">
        <v>706</v>
      </c>
      <c r="C165" s="158" t="s">
        <v>413</v>
      </c>
      <c r="D165" s="188">
        <v>3</v>
      </c>
      <c r="E165" s="188">
        <v>2</v>
      </c>
      <c r="F165" s="188">
        <v>10</v>
      </c>
      <c r="G165" s="178">
        <v>42170</v>
      </c>
      <c r="H165" s="179">
        <v>263</v>
      </c>
      <c r="I165" s="188">
        <v>24</v>
      </c>
      <c r="J165" s="204" t="s">
        <v>707</v>
      </c>
      <c r="L165" s="188" t="s">
        <v>354</v>
      </c>
      <c r="M165" s="158" t="s">
        <v>564</v>
      </c>
      <c r="N165" s="158" t="s">
        <v>565</v>
      </c>
      <c r="Q165" s="192">
        <v>30.874383333333334</v>
      </c>
      <c r="R165" s="192">
        <v>120.14490000000001</v>
      </c>
      <c r="S165" s="196">
        <v>10</v>
      </c>
      <c r="AF165" s="161">
        <v>166</v>
      </c>
      <c r="AG165" s="169">
        <v>0</v>
      </c>
      <c r="AH165" s="182">
        <v>62.5</v>
      </c>
      <c r="AI165" s="182">
        <v>21.3</v>
      </c>
      <c r="AJ165" s="169">
        <v>9</v>
      </c>
      <c r="AK165" s="182">
        <v>60.8</v>
      </c>
      <c r="AL165" s="182">
        <v>22.1</v>
      </c>
      <c r="AM165" s="169">
        <v>12</v>
      </c>
      <c r="AN165" s="182">
        <v>66</v>
      </c>
      <c r="AO165" s="182">
        <v>24.5</v>
      </c>
      <c r="AP165" s="169">
        <v>9</v>
      </c>
      <c r="AQ165" s="182">
        <f t="shared" si="32"/>
        <v>63.1</v>
      </c>
      <c r="AR165" s="182">
        <f t="shared" si="33"/>
        <v>22.633333333333336</v>
      </c>
      <c r="AS165" s="182">
        <f t="shared" si="34"/>
        <v>10</v>
      </c>
      <c r="AT165" s="158"/>
    </row>
    <row r="166" spans="1:46">
      <c r="A166" s="158" t="s">
        <v>413</v>
      </c>
      <c r="B166" s="181" t="s">
        <v>706</v>
      </c>
      <c r="C166" s="158" t="s">
        <v>413</v>
      </c>
      <c r="D166" s="188">
        <v>2</v>
      </c>
      <c r="E166" s="188">
        <v>2</v>
      </c>
      <c r="F166" s="188">
        <v>12.5</v>
      </c>
      <c r="G166" s="178">
        <v>41659</v>
      </c>
      <c r="H166" s="179">
        <v>148</v>
      </c>
      <c r="I166" s="188">
        <v>22</v>
      </c>
      <c r="J166" s="204" t="s">
        <v>707</v>
      </c>
      <c r="L166" s="188" t="s">
        <v>354</v>
      </c>
      <c r="M166" s="158" t="s">
        <v>564</v>
      </c>
      <c r="N166" s="158" t="s">
        <v>565</v>
      </c>
      <c r="Q166" s="192">
        <v>30.874383333333334</v>
      </c>
      <c r="R166" s="192">
        <v>120.14490000000001</v>
      </c>
      <c r="S166" s="196">
        <v>10</v>
      </c>
      <c r="AF166" s="161">
        <v>181</v>
      </c>
      <c r="AG166" s="169">
        <v>0</v>
      </c>
      <c r="AH166" s="182">
        <v>97</v>
      </c>
      <c r="AI166" s="182">
        <v>58</v>
      </c>
      <c r="AJ166" s="169">
        <v>10</v>
      </c>
      <c r="AK166" s="182">
        <v>93</v>
      </c>
      <c r="AL166" s="182">
        <v>56</v>
      </c>
      <c r="AM166" s="169">
        <v>12</v>
      </c>
      <c r="AN166" s="182">
        <v>111</v>
      </c>
      <c r="AO166" s="182">
        <v>49</v>
      </c>
      <c r="AP166" s="169">
        <v>7</v>
      </c>
      <c r="AQ166" s="182">
        <f t="shared" si="32"/>
        <v>100.33333333333333</v>
      </c>
      <c r="AR166" s="182">
        <f t="shared" si="33"/>
        <v>54.333333333333336</v>
      </c>
      <c r="AS166" s="182">
        <f t="shared" si="34"/>
        <v>9.6666666666666661</v>
      </c>
      <c r="AT166" s="158"/>
    </row>
    <row r="167" spans="1:46">
      <c r="A167" s="158" t="s">
        <v>413</v>
      </c>
      <c r="B167" s="181" t="s">
        <v>706</v>
      </c>
      <c r="C167" s="158" t="s">
        <v>413</v>
      </c>
      <c r="D167" s="188">
        <v>2</v>
      </c>
      <c r="E167" s="188">
        <v>2</v>
      </c>
      <c r="F167" s="188">
        <v>12.5</v>
      </c>
      <c r="G167" s="178">
        <v>41659</v>
      </c>
      <c r="H167" s="179">
        <v>149</v>
      </c>
      <c r="I167" s="188">
        <v>23</v>
      </c>
      <c r="J167" s="204" t="s">
        <v>707</v>
      </c>
      <c r="L167" s="188" t="s">
        <v>354</v>
      </c>
      <c r="M167" s="158" t="s">
        <v>564</v>
      </c>
      <c r="N167" s="158" t="s">
        <v>565</v>
      </c>
      <c r="Q167" s="192">
        <v>30.874383333333334</v>
      </c>
      <c r="R167" s="192">
        <v>120.14490000000001</v>
      </c>
      <c r="S167" s="196">
        <v>10</v>
      </c>
      <c r="AF167" s="161">
        <v>163</v>
      </c>
      <c r="AG167" s="169">
        <v>0</v>
      </c>
      <c r="AH167" s="182">
        <v>96</v>
      </c>
      <c r="AI167" s="182">
        <v>62.5</v>
      </c>
      <c r="AJ167" s="169">
        <v>13</v>
      </c>
      <c r="AK167" s="182">
        <v>93</v>
      </c>
      <c r="AL167" s="182">
        <v>64</v>
      </c>
      <c r="AM167" s="169">
        <v>18</v>
      </c>
      <c r="AN167" s="182">
        <v>100</v>
      </c>
      <c r="AO167" s="182">
        <v>56</v>
      </c>
      <c r="AP167" s="169">
        <v>11</v>
      </c>
      <c r="AQ167" s="182">
        <f t="shared" si="32"/>
        <v>96.333333333333329</v>
      </c>
      <c r="AR167" s="182">
        <f t="shared" si="33"/>
        <v>60.833333333333336</v>
      </c>
      <c r="AS167" s="182">
        <f t="shared" si="34"/>
        <v>14</v>
      </c>
      <c r="AT167" s="158"/>
    </row>
    <row r="168" spans="1:46">
      <c r="A168" s="158" t="s">
        <v>413</v>
      </c>
      <c r="B168" s="181" t="s">
        <v>706</v>
      </c>
      <c r="C168" s="158" t="s">
        <v>413</v>
      </c>
      <c r="D168" s="188">
        <v>2</v>
      </c>
      <c r="E168" s="188">
        <v>2</v>
      </c>
      <c r="F168" s="188">
        <v>12.5</v>
      </c>
      <c r="G168" s="178">
        <v>41659</v>
      </c>
      <c r="H168" s="179">
        <v>150</v>
      </c>
      <c r="I168" s="188">
        <v>24</v>
      </c>
      <c r="J168" s="204" t="s">
        <v>707</v>
      </c>
      <c r="L168" s="188" t="s">
        <v>354</v>
      </c>
      <c r="M168" s="158" t="s">
        <v>564</v>
      </c>
      <c r="N168" s="158" t="s">
        <v>565</v>
      </c>
      <c r="Q168" s="192">
        <v>30.874383333333334</v>
      </c>
      <c r="R168" s="192">
        <v>120.14490000000001</v>
      </c>
      <c r="S168" s="196">
        <v>10</v>
      </c>
      <c r="AF168" s="161">
        <v>39</v>
      </c>
      <c r="AG168" s="169">
        <v>0</v>
      </c>
      <c r="AH168" s="182">
        <v>74</v>
      </c>
      <c r="AI168" s="182">
        <v>32</v>
      </c>
      <c r="AJ168" s="169">
        <v>7</v>
      </c>
      <c r="AK168" s="182">
        <v>80</v>
      </c>
      <c r="AL168" s="182">
        <v>23</v>
      </c>
      <c r="AM168" s="169">
        <v>8</v>
      </c>
      <c r="AN168" s="182">
        <v>71</v>
      </c>
      <c r="AO168" s="182">
        <v>26</v>
      </c>
      <c r="AP168" s="169">
        <v>13</v>
      </c>
      <c r="AQ168" s="182">
        <f t="shared" si="32"/>
        <v>75</v>
      </c>
      <c r="AR168" s="182">
        <f t="shared" si="33"/>
        <v>27</v>
      </c>
      <c r="AS168" s="182">
        <f t="shared" si="34"/>
        <v>9.3333333333333339</v>
      </c>
      <c r="AT168" s="158"/>
    </row>
    <row r="169" spans="1:46">
      <c r="A169" s="158" t="s">
        <v>413</v>
      </c>
      <c r="B169" s="181" t="s">
        <v>706</v>
      </c>
      <c r="C169" s="158" t="s">
        <v>413</v>
      </c>
      <c r="D169" s="188">
        <v>2</v>
      </c>
      <c r="E169" s="188">
        <v>1</v>
      </c>
      <c r="F169" s="188">
        <v>15</v>
      </c>
      <c r="G169" s="178">
        <v>41659</v>
      </c>
      <c r="H169" s="179">
        <v>204</v>
      </c>
      <c r="I169" s="188">
        <v>82</v>
      </c>
      <c r="J169" s="204" t="s">
        <v>707</v>
      </c>
      <c r="L169" s="188" t="s">
        <v>354</v>
      </c>
      <c r="M169" s="158" t="s">
        <v>564</v>
      </c>
      <c r="N169" s="158" t="s">
        <v>565</v>
      </c>
      <c r="Q169" s="192">
        <v>30.874383333333334</v>
      </c>
      <c r="R169" s="192">
        <v>120.14490000000001</v>
      </c>
      <c r="S169" s="196">
        <v>10</v>
      </c>
      <c r="T169" s="157">
        <v>41824</v>
      </c>
      <c r="U169" s="157">
        <v>41831</v>
      </c>
      <c r="V169" s="157">
        <v>41838</v>
      </c>
      <c r="W169" s="157">
        <v>41859</v>
      </c>
      <c r="X169" s="157">
        <v>41873</v>
      </c>
      <c r="Y169" s="157">
        <v>41887</v>
      </c>
      <c r="Z169" s="170">
        <f t="shared" ref="Z169:AE171" si="43">T169-$G169</f>
        <v>165</v>
      </c>
      <c r="AA169" s="170">
        <f t="shared" si="43"/>
        <v>172</v>
      </c>
      <c r="AB169" s="170">
        <f t="shared" si="43"/>
        <v>179</v>
      </c>
      <c r="AC169" s="170">
        <f t="shared" si="43"/>
        <v>200</v>
      </c>
      <c r="AD169" s="170">
        <f t="shared" si="43"/>
        <v>214</v>
      </c>
      <c r="AE169" s="170">
        <f t="shared" si="43"/>
        <v>228</v>
      </c>
      <c r="AF169" s="161">
        <v>128</v>
      </c>
      <c r="AG169" s="169">
        <v>23</v>
      </c>
      <c r="AH169" s="182">
        <v>231</v>
      </c>
      <c r="AI169" s="182">
        <v>142</v>
      </c>
      <c r="AJ169" s="169">
        <v>15</v>
      </c>
      <c r="AK169" s="182">
        <v>225</v>
      </c>
      <c r="AL169" s="182">
        <v>143</v>
      </c>
      <c r="AM169" s="169">
        <v>15</v>
      </c>
      <c r="AN169" s="182">
        <v>224</v>
      </c>
      <c r="AO169" s="182">
        <v>139</v>
      </c>
      <c r="AP169" s="169">
        <v>14</v>
      </c>
      <c r="AQ169" s="182">
        <f t="shared" si="32"/>
        <v>226.66666666666666</v>
      </c>
      <c r="AR169" s="182">
        <f t="shared" si="33"/>
        <v>141.33333333333334</v>
      </c>
      <c r="AS169" s="182">
        <f t="shared" si="34"/>
        <v>14.666666666666666</v>
      </c>
      <c r="AT169" s="158"/>
    </row>
    <row r="170" spans="1:46">
      <c r="A170" s="158" t="s">
        <v>413</v>
      </c>
      <c r="B170" s="181" t="s">
        <v>706</v>
      </c>
      <c r="C170" s="158" t="s">
        <v>413</v>
      </c>
      <c r="D170" s="188">
        <v>2</v>
      </c>
      <c r="E170" s="188">
        <v>1</v>
      </c>
      <c r="F170" s="188">
        <v>15</v>
      </c>
      <c r="G170" s="178">
        <v>41659</v>
      </c>
      <c r="H170" s="179">
        <v>205</v>
      </c>
      <c r="I170" s="188">
        <v>83</v>
      </c>
      <c r="J170" s="204" t="s">
        <v>707</v>
      </c>
      <c r="L170" s="188" t="s">
        <v>354</v>
      </c>
      <c r="M170" s="158" t="s">
        <v>564</v>
      </c>
      <c r="N170" s="158" t="s">
        <v>565</v>
      </c>
      <c r="Q170" s="192">
        <v>30.874383333333334</v>
      </c>
      <c r="R170" s="192">
        <v>120.14490000000001</v>
      </c>
      <c r="S170" s="196">
        <v>10</v>
      </c>
      <c r="T170" s="157">
        <v>41831</v>
      </c>
      <c r="U170" s="157">
        <v>41838</v>
      </c>
      <c r="V170" s="157">
        <v>41848</v>
      </c>
      <c r="W170" s="157">
        <v>41880</v>
      </c>
      <c r="X170" s="157">
        <v>41880</v>
      </c>
      <c r="Y170" s="157">
        <v>41887</v>
      </c>
      <c r="Z170" s="170">
        <f t="shared" si="43"/>
        <v>172</v>
      </c>
      <c r="AA170" s="170">
        <f t="shared" si="43"/>
        <v>179</v>
      </c>
      <c r="AB170" s="170">
        <f t="shared" si="43"/>
        <v>189</v>
      </c>
      <c r="AC170" s="170">
        <f t="shared" si="43"/>
        <v>221</v>
      </c>
      <c r="AD170" s="170">
        <f t="shared" si="43"/>
        <v>221</v>
      </c>
      <c r="AE170" s="170">
        <f t="shared" si="43"/>
        <v>228</v>
      </c>
      <c r="AF170" s="161">
        <v>54</v>
      </c>
      <c r="AG170" s="169">
        <v>13</v>
      </c>
      <c r="AH170" s="182">
        <v>195</v>
      </c>
      <c r="AI170" s="182">
        <v>156</v>
      </c>
      <c r="AJ170" s="169">
        <v>14</v>
      </c>
      <c r="AK170" s="182">
        <v>176</v>
      </c>
      <c r="AL170" s="182">
        <v>144</v>
      </c>
      <c r="AM170" s="169">
        <v>11</v>
      </c>
      <c r="AN170" s="182">
        <v>188</v>
      </c>
      <c r="AO170" s="182">
        <v>155</v>
      </c>
      <c r="AP170" s="169">
        <v>12</v>
      </c>
      <c r="AQ170" s="182">
        <f t="shared" si="32"/>
        <v>186.33333333333334</v>
      </c>
      <c r="AR170" s="182">
        <f t="shared" si="33"/>
        <v>151.66666666666666</v>
      </c>
      <c r="AS170" s="182">
        <f t="shared" si="34"/>
        <v>12.333333333333334</v>
      </c>
      <c r="AT170" s="158"/>
    </row>
    <row r="171" spans="1:46">
      <c r="A171" s="158" t="s">
        <v>413</v>
      </c>
      <c r="B171" s="181" t="s">
        <v>706</v>
      </c>
      <c r="C171" s="158" t="s">
        <v>413</v>
      </c>
      <c r="D171" s="188">
        <v>2</v>
      </c>
      <c r="E171" s="188">
        <v>1</v>
      </c>
      <c r="F171" s="188">
        <v>15</v>
      </c>
      <c r="G171" s="178">
        <v>41659</v>
      </c>
      <c r="H171" s="179">
        <v>206</v>
      </c>
      <c r="I171" s="188">
        <v>84</v>
      </c>
      <c r="J171" s="204" t="s">
        <v>707</v>
      </c>
      <c r="L171" s="188" t="s">
        <v>354</v>
      </c>
      <c r="M171" s="158" t="s">
        <v>564</v>
      </c>
      <c r="N171" s="158" t="s">
        <v>565</v>
      </c>
      <c r="Q171" s="192">
        <v>30.874383333333334</v>
      </c>
      <c r="R171" s="192">
        <v>120.14490000000001</v>
      </c>
      <c r="S171" s="196">
        <v>10</v>
      </c>
      <c r="T171" s="157">
        <v>41831</v>
      </c>
      <c r="U171" s="157">
        <v>41862</v>
      </c>
      <c r="V171" s="157">
        <v>41862</v>
      </c>
      <c r="W171" s="157">
        <v>41873</v>
      </c>
      <c r="X171" s="157">
        <v>41880</v>
      </c>
      <c r="Y171" s="157">
        <v>41887</v>
      </c>
      <c r="Z171" s="170">
        <f t="shared" si="43"/>
        <v>172</v>
      </c>
      <c r="AA171" s="170">
        <f t="shared" si="43"/>
        <v>203</v>
      </c>
      <c r="AB171" s="170">
        <f t="shared" si="43"/>
        <v>203</v>
      </c>
      <c r="AC171" s="170">
        <f t="shared" si="43"/>
        <v>214</v>
      </c>
      <c r="AD171" s="170">
        <f t="shared" si="43"/>
        <v>221</v>
      </c>
      <c r="AE171" s="170">
        <f t="shared" si="43"/>
        <v>228</v>
      </c>
      <c r="AF171" s="161">
        <v>72</v>
      </c>
      <c r="AG171" s="169">
        <v>10</v>
      </c>
      <c r="AH171" s="182">
        <v>197</v>
      </c>
      <c r="AI171" s="182">
        <v>139</v>
      </c>
      <c r="AJ171" s="169">
        <v>14</v>
      </c>
      <c r="AK171" s="182">
        <v>182</v>
      </c>
      <c r="AL171" s="182">
        <v>141</v>
      </c>
      <c r="AM171" s="169">
        <v>11</v>
      </c>
      <c r="AN171" s="182">
        <v>207</v>
      </c>
      <c r="AO171" s="182">
        <v>159</v>
      </c>
      <c r="AP171" s="169">
        <v>18</v>
      </c>
      <c r="AQ171" s="182">
        <f t="shared" si="32"/>
        <v>195.33333333333334</v>
      </c>
      <c r="AR171" s="182">
        <f t="shared" si="33"/>
        <v>146.33333333333334</v>
      </c>
      <c r="AS171" s="182">
        <f t="shared" si="34"/>
        <v>14.333333333333334</v>
      </c>
      <c r="AT171" s="158"/>
    </row>
    <row r="172" spans="1:46">
      <c r="A172" s="158" t="s">
        <v>567</v>
      </c>
      <c r="B172" s="181" t="s">
        <v>566</v>
      </c>
      <c r="C172" s="158" t="s">
        <v>567</v>
      </c>
      <c r="D172" s="188">
        <v>3</v>
      </c>
      <c r="E172" s="188">
        <v>2</v>
      </c>
      <c r="F172" s="188">
        <v>10</v>
      </c>
      <c r="G172" s="178">
        <v>42170</v>
      </c>
      <c r="H172" s="179">
        <v>264</v>
      </c>
      <c r="I172" s="188">
        <v>25</v>
      </c>
      <c r="J172" s="204" t="s">
        <v>181</v>
      </c>
      <c r="L172" s="188" t="s">
        <v>354</v>
      </c>
      <c r="M172" s="158" t="s">
        <v>564</v>
      </c>
      <c r="N172" s="158" t="s">
        <v>568</v>
      </c>
      <c r="Q172" s="192">
        <v>29.891766666666665</v>
      </c>
      <c r="R172" s="192">
        <v>119.84171666666667</v>
      </c>
      <c r="S172" s="196">
        <v>20</v>
      </c>
      <c r="AF172" s="161">
        <v>129</v>
      </c>
      <c r="AG172" s="169">
        <v>0</v>
      </c>
      <c r="AH172" s="182">
        <v>98.7</v>
      </c>
      <c r="AI172" s="182">
        <v>23</v>
      </c>
      <c r="AJ172" s="169">
        <v>11</v>
      </c>
      <c r="AK172" s="182">
        <v>84</v>
      </c>
      <c r="AL172" s="182">
        <v>21.4</v>
      </c>
      <c r="AM172" s="169">
        <v>8</v>
      </c>
      <c r="AN172" s="182">
        <v>69.5</v>
      </c>
      <c r="AO172" s="182">
        <v>18.2</v>
      </c>
      <c r="AP172" s="169">
        <v>12</v>
      </c>
      <c r="AQ172" s="182">
        <f t="shared" si="32"/>
        <v>84.066666666666663</v>
      </c>
      <c r="AR172" s="182">
        <f t="shared" si="33"/>
        <v>20.866666666666664</v>
      </c>
      <c r="AS172" s="182">
        <f t="shared" si="34"/>
        <v>10.333333333333334</v>
      </c>
      <c r="AT172" s="158"/>
    </row>
    <row r="173" spans="1:46">
      <c r="A173" s="158" t="s">
        <v>567</v>
      </c>
      <c r="B173" s="181" t="s">
        <v>566</v>
      </c>
      <c r="C173" s="158" t="s">
        <v>567</v>
      </c>
      <c r="D173" s="188">
        <v>3</v>
      </c>
      <c r="E173" s="188">
        <v>2</v>
      </c>
      <c r="F173" s="188">
        <v>10</v>
      </c>
      <c r="G173" s="178">
        <v>42170</v>
      </c>
      <c r="H173" s="179">
        <v>265</v>
      </c>
      <c r="I173" s="188">
        <v>26</v>
      </c>
      <c r="J173" s="204" t="s">
        <v>181</v>
      </c>
      <c r="L173" s="188" t="s">
        <v>354</v>
      </c>
      <c r="M173" s="158" t="s">
        <v>564</v>
      </c>
      <c r="N173" s="158" t="s">
        <v>568</v>
      </c>
      <c r="Q173" s="192">
        <v>29.891766666666665</v>
      </c>
      <c r="R173" s="192">
        <v>119.84171666666667</v>
      </c>
      <c r="S173" s="196">
        <v>20</v>
      </c>
      <c r="AF173" s="161">
        <v>137</v>
      </c>
      <c r="AG173" s="169">
        <v>0</v>
      </c>
      <c r="AH173" s="182">
        <v>65.099999999999994</v>
      </c>
      <c r="AI173" s="182">
        <v>15.6</v>
      </c>
      <c r="AJ173" s="169">
        <v>8</v>
      </c>
      <c r="AK173" s="182">
        <v>77</v>
      </c>
      <c r="AL173" s="182">
        <v>15.1</v>
      </c>
      <c r="AM173" s="169">
        <v>10</v>
      </c>
      <c r="AN173" s="182">
        <v>62.4</v>
      </c>
      <c r="AO173" s="182">
        <v>15.6</v>
      </c>
      <c r="AP173" s="169">
        <v>7</v>
      </c>
      <c r="AQ173" s="182">
        <f t="shared" si="32"/>
        <v>68.166666666666671</v>
      </c>
      <c r="AR173" s="182">
        <f t="shared" si="33"/>
        <v>15.433333333333332</v>
      </c>
      <c r="AS173" s="182">
        <f t="shared" si="34"/>
        <v>8.3333333333333339</v>
      </c>
      <c r="AT173" s="158"/>
    </row>
    <row r="174" spans="1:46">
      <c r="A174" s="158" t="s">
        <v>567</v>
      </c>
      <c r="B174" s="181" t="s">
        <v>566</v>
      </c>
      <c r="C174" s="158" t="s">
        <v>567</v>
      </c>
      <c r="D174" s="188">
        <v>3</v>
      </c>
      <c r="E174" s="188">
        <v>2</v>
      </c>
      <c r="F174" s="188">
        <v>10</v>
      </c>
      <c r="G174" s="178">
        <v>42170</v>
      </c>
      <c r="H174" s="179">
        <v>266</v>
      </c>
      <c r="I174" s="188">
        <v>27</v>
      </c>
      <c r="J174" s="204" t="s">
        <v>181</v>
      </c>
      <c r="L174" s="188" t="s">
        <v>354</v>
      </c>
      <c r="M174" s="158" t="s">
        <v>564</v>
      </c>
      <c r="N174" s="158" t="s">
        <v>568</v>
      </c>
      <c r="Q174" s="192">
        <v>29.891766666666665</v>
      </c>
      <c r="R174" s="192">
        <v>119.84171666666667</v>
      </c>
      <c r="S174" s="196">
        <v>20</v>
      </c>
      <c r="AF174" s="161">
        <v>94</v>
      </c>
      <c r="AG174" s="169">
        <v>0</v>
      </c>
      <c r="AH174" s="182">
        <v>70</v>
      </c>
      <c r="AI174" s="182">
        <v>17</v>
      </c>
      <c r="AJ174" s="169">
        <v>10</v>
      </c>
      <c r="AK174" s="182">
        <v>73.8</v>
      </c>
      <c r="AL174" s="182">
        <v>17</v>
      </c>
      <c r="AM174" s="169">
        <v>8</v>
      </c>
      <c r="AN174" s="182">
        <v>56</v>
      </c>
      <c r="AO174" s="182">
        <v>13</v>
      </c>
      <c r="AP174" s="169">
        <v>8</v>
      </c>
      <c r="AQ174" s="182">
        <f t="shared" si="32"/>
        <v>66.600000000000009</v>
      </c>
      <c r="AR174" s="182">
        <f t="shared" si="33"/>
        <v>15.666666666666666</v>
      </c>
      <c r="AS174" s="182">
        <f t="shared" si="34"/>
        <v>8.6666666666666661</v>
      </c>
      <c r="AT174" s="158"/>
    </row>
    <row r="175" spans="1:46">
      <c r="A175" s="158" t="s">
        <v>567</v>
      </c>
      <c r="B175" s="181" t="s">
        <v>566</v>
      </c>
      <c r="C175" s="158" t="s">
        <v>567</v>
      </c>
      <c r="D175" s="188">
        <v>2</v>
      </c>
      <c r="E175" s="188">
        <v>2</v>
      </c>
      <c r="F175" s="188">
        <v>12.5</v>
      </c>
      <c r="G175" s="178">
        <v>41659</v>
      </c>
      <c r="H175" s="179">
        <v>151</v>
      </c>
      <c r="I175" s="188">
        <v>25</v>
      </c>
      <c r="J175" s="204" t="s">
        <v>181</v>
      </c>
      <c r="L175" s="188" t="s">
        <v>354</v>
      </c>
      <c r="M175" s="158" t="s">
        <v>564</v>
      </c>
      <c r="N175" s="158" t="s">
        <v>568</v>
      </c>
      <c r="Q175" s="192">
        <v>29.891766666666665</v>
      </c>
      <c r="R175" s="192">
        <v>119.84171666666667</v>
      </c>
      <c r="S175" s="196">
        <v>20</v>
      </c>
      <c r="T175" s="157">
        <v>41719</v>
      </c>
      <c r="U175" s="157">
        <v>41722</v>
      </c>
      <c r="V175" s="157">
        <v>41733</v>
      </c>
      <c r="W175" s="157">
        <v>41736</v>
      </c>
      <c r="X175" s="157">
        <v>41824</v>
      </c>
      <c r="Y175" s="157">
        <v>41838</v>
      </c>
      <c r="Z175" s="170">
        <f t="shared" ref="Z175:AE176" si="44">T175-$G175</f>
        <v>60</v>
      </c>
      <c r="AA175" s="170">
        <f t="shared" si="44"/>
        <v>63</v>
      </c>
      <c r="AB175" s="170">
        <f t="shared" si="44"/>
        <v>74</v>
      </c>
      <c r="AC175" s="170">
        <f t="shared" si="44"/>
        <v>77</v>
      </c>
      <c r="AD175" s="170">
        <f t="shared" si="44"/>
        <v>165</v>
      </c>
      <c r="AE175" s="170">
        <f t="shared" si="44"/>
        <v>179</v>
      </c>
      <c r="AF175" s="161">
        <v>101</v>
      </c>
      <c r="AG175" s="169">
        <v>6</v>
      </c>
      <c r="AH175" s="182">
        <v>239</v>
      </c>
      <c r="AI175" s="182">
        <v>142.5</v>
      </c>
      <c r="AJ175" s="169">
        <v>9</v>
      </c>
      <c r="AK175" s="182">
        <v>161</v>
      </c>
      <c r="AL175" s="182">
        <v>84</v>
      </c>
      <c r="AM175" s="169">
        <v>15</v>
      </c>
      <c r="AN175" s="182">
        <v>151</v>
      </c>
      <c r="AO175" s="182">
        <v>110</v>
      </c>
      <c r="AP175" s="169">
        <v>10</v>
      </c>
      <c r="AQ175" s="182">
        <f t="shared" si="32"/>
        <v>183.66666666666666</v>
      </c>
      <c r="AR175" s="182">
        <f t="shared" si="33"/>
        <v>112.16666666666667</v>
      </c>
      <c r="AS175" s="182">
        <f t="shared" si="34"/>
        <v>11.333333333333334</v>
      </c>
      <c r="AT175" s="158"/>
    </row>
    <row r="176" spans="1:46">
      <c r="A176" s="158" t="s">
        <v>567</v>
      </c>
      <c r="B176" s="181" t="s">
        <v>566</v>
      </c>
      <c r="C176" s="158" t="s">
        <v>567</v>
      </c>
      <c r="D176" s="188">
        <v>2</v>
      </c>
      <c r="E176" s="188">
        <v>2</v>
      </c>
      <c r="F176" s="188">
        <v>12.5</v>
      </c>
      <c r="G176" s="178">
        <v>41659</v>
      </c>
      <c r="H176" s="179">
        <v>152</v>
      </c>
      <c r="I176" s="188">
        <v>26</v>
      </c>
      <c r="J176" s="204" t="s">
        <v>181</v>
      </c>
      <c r="L176" s="188" t="s">
        <v>354</v>
      </c>
      <c r="M176" s="158" t="s">
        <v>564</v>
      </c>
      <c r="N176" s="158" t="s">
        <v>568</v>
      </c>
      <c r="Q176" s="192">
        <v>29.891766666666665</v>
      </c>
      <c r="R176" s="192">
        <v>119.84171666666667</v>
      </c>
      <c r="S176" s="196">
        <v>20</v>
      </c>
      <c r="T176" s="157">
        <v>41733</v>
      </c>
      <c r="U176" s="157">
        <v>41740</v>
      </c>
      <c r="V176" s="157">
        <v>41747</v>
      </c>
      <c r="W176" s="157">
        <v>41750</v>
      </c>
      <c r="X176" s="157">
        <v>41824</v>
      </c>
      <c r="Y176" s="157">
        <v>41838</v>
      </c>
      <c r="Z176" s="170">
        <f t="shared" si="44"/>
        <v>74</v>
      </c>
      <c r="AA176" s="170">
        <f t="shared" si="44"/>
        <v>81</v>
      </c>
      <c r="AB176" s="170">
        <f t="shared" si="44"/>
        <v>88</v>
      </c>
      <c r="AC176" s="170">
        <f t="shared" si="44"/>
        <v>91</v>
      </c>
      <c r="AD176" s="170">
        <f t="shared" si="44"/>
        <v>165</v>
      </c>
      <c r="AE176" s="170">
        <f t="shared" si="44"/>
        <v>179</v>
      </c>
      <c r="AF176" s="161">
        <v>71</v>
      </c>
      <c r="AG176" s="169">
        <v>5</v>
      </c>
      <c r="AH176" s="182">
        <v>177</v>
      </c>
      <c r="AI176" s="182">
        <v>129</v>
      </c>
      <c r="AJ176" s="169">
        <v>11</v>
      </c>
      <c r="AK176" s="182">
        <v>161</v>
      </c>
      <c r="AL176" s="182">
        <v>130</v>
      </c>
      <c r="AM176" s="169">
        <v>11</v>
      </c>
      <c r="AN176" s="182">
        <v>147</v>
      </c>
      <c r="AO176" s="182">
        <v>118</v>
      </c>
      <c r="AP176" s="169">
        <v>11</v>
      </c>
      <c r="AQ176" s="182">
        <f t="shared" si="32"/>
        <v>161.66666666666666</v>
      </c>
      <c r="AR176" s="182">
        <f t="shared" si="33"/>
        <v>125.66666666666667</v>
      </c>
      <c r="AS176" s="182">
        <f t="shared" si="34"/>
        <v>11</v>
      </c>
      <c r="AT176" s="158"/>
    </row>
    <row r="177" spans="1:46">
      <c r="A177" s="158" t="s">
        <v>567</v>
      </c>
      <c r="B177" s="181" t="s">
        <v>566</v>
      </c>
      <c r="C177" s="158" t="s">
        <v>567</v>
      </c>
      <c r="D177" s="188">
        <v>2</v>
      </c>
      <c r="E177" s="188">
        <v>2</v>
      </c>
      <c r="F177" s="188">
        <v>12.5</v>
      </c>
      <c r="G177" s="178">
        <v>41659</v>
      </c>
      <c r="H177" s="179">
        <v>153</v>
      </c>
      <c r="I177" s="188">
        <v>27</v>
      </c>
      <c r="J177" s="204" t="s">
        <v>181</v>
      </c>
      <c r="L177" s="188" t="s">
        <v>354</v>
      </c>
      <c r="M177" s="158" t="s">
        <v>564</v>
      </c>
      <c r="N177" s="158" t="s">
        <v>568</v>
      </c>
      <c r="Q177" s="192">
        <v>29.891766666666665</v>
      </c>
      <c r="R177" s="192">
        <v>119.84171666666667</v>
      </c>
      <c r="S177" s="196">
        <v>20</v>
      </c>
      <c r="T177" s="157">
        <v>41722</v>
      </c>
      <c r="U177" s="157">
        <v>41736</v>
      </c>
      <c r="V177" s="157">
        <v>41743</v>
      </c>
      <c r="W177" s="157">
        <v>41743</v>
      </c>
      <c r="Z177" s="170">
        <f t="shared" ref="Z177:AC180" si="45">T177-$G177</f>
        <v>63</v>
      </c>
      <c r="AA177" s="170">
        <f t="shared" si="45"/>
        <v>77</v>
      </c>
      <c r="AB177" s="170">
        <f t="shared" si="45"/>
        <v>84</v>
      </c>
      <c r="AC177" s="170">
        <f t="shared" si="45"/>
        <v>84</v>
      </c>
      <c r="AF177" s="161">
        <v>88</v>
      </c>
      <c r="AG177" s="169">
        <v>4</v>
      </c>
      <c r="AH177" s="182">
        <v>149</v>
      </c>
      <c r="AI177" s="182">
        <v>37.5</v>
      </c>
      <c r="AJ177" s="169">
        <v>7</v>
      </c>
      <c r="AK177" s="182">
        <v>128</v>
      </c>
      <c r="AL177" s="182">
        <v>34</v>
      </c>
      <c r="AM177" s="169">
        <v>9</v>
      </c>
      <c r="AN177" s="182">
        <v>125</v>
      </c>
      <c r="AO177" s="182">
        <v>45.5</v>
      </c>
      <c r="AP177" s="169">
        <v>9</v>
      </c>
      <c r="AQ177" s="182">
        <f t="shared" si="32"/>
        <v>134</v>
      </c>
      <c r="AR177" s="182">
        <f t="shared" si="33"/>
        <v>39</v>
      </c>
      <c r="AS177" s="182">
        <f t="shared" si="34"/>
        <v>8.3333333333333339</v>
      </c>
      <c r="AT177" s="158"/>
    </row>
    <row r="178" spans="1:46">
      <c r="A178" s="158" t="s">
        <v>567</v>
      </c>
      <c r="B178" s="181" t="s">
        <v>566</v>
      </c>
      <c r="C178" s="158" t="s">
        <v>567</v>
      </c>
      <c r="D178" s="188">
        <v>2</v>
      </c>
      <c r="E178" s="188">
        <v>1</v>
      </c>
      <c r="F178" s="188">
        <v>15</v>
      </c>
      <c r="G178" s="178">
        <v>41659</v>
      </c>
      <c r="H178" s="179">
        <v>207</v>
      </c>
      <c r="I178" s="188">
        <v>85</v>
      </c>
      <c r="J178" s="204" t="s">
        <v>181</v>
      </c>
      <c r="L178" s="188" t="s">
        <v>354</v>
      </c>
      <c r="M178" s="158" t="s">
        <v>564</v>
      </c>
      <c r="N178" s="158" t="s">
        <v>568</v>
      </c>
      <c r="Q178" s="192">
        <v>29.891766666666665</v>
      </c>
      <c r="R178" s="192">
        <v>119.84171666666667</v>
      </c>
      <c r="S178" s="196">
        <v>20</v>
      </c>
      <c r="T178" s="157">
        <v>41786</v>
      </c>
      <c r="U178" s="157">
        <v>41817</v>
      </c>
      <c r="V178" s="157">
        <v>41831</v>
      </c>
      <c r="W178" s="157">
        <v>41838</v>
      </c>
      <c r="X178" s="157">
        <v>41848</v>
      </c>
      <c r="Y178" s="157">
        <v>41859</v>
      </c>
      <c r="Z178" s="170">
        <f t="shared" si="45"/>
        <v>127</v>
      </c>
      <c r="AA178" s="170">
        <f t="shared" si="45"/>
        <v>158</v>
      </c>
      <c r="AB178" s="170">
        <f t="shared" si="45"/>
        <v>172</v>
      </c>
      <c r="AC178" s="170">
        <f t="shared" si="45"/>
        <v>179</v>
      </c>
      <c r="AD178" s="170">
        <f t="shared" ref="AD178:AE180" si="46">X178-$G178</f>
        <v>189</v>
      </c>
      <c r="AE178" s="170">
        <f t="shared" si="46"/>
        <v>200</v>
      </c>
      <c r="AF178" s="161">
        <v>51</v>
      </c>
      <c r="AG178" s="169">
        <v>25</v>
      </c>
      <c r="AH178" s="182">
        <v>250</v>
      </c>
      <c r="AI178" s="182">
        <v>153</v>
      </c>
      <c r="AJ178" s="169">
        <v>10</v>
      </c>
      <c r="AK178" s="182">
        <v>252</v>
      </c>
      <c r="AL178" s="182">
        <v>185</v>
      </c>
      <c r="AM178" s="169">
        <v>10</v>
      </c>
      <c r="AN178" s="182">
        <v>268</v>
      </c>
      <c r="AO178" s="182">
        <v>170</v>
      </c>
      <c r="AP178" s="169">
        <v>10</v>
      </c>
      <c r="AQ178" s="182">
        <f t="shared" si="32"/>
        <v>256.66666666666669</v>
      </c>
      <c r="AR178" s="182">
        <f t="shared" si="33"/>
        <v>169.33333333333334</v>
      </c>
      <c r="AS178" s="182">
        <f t="shared" si="34"/>
        <v>10</v>
      </c>
      <c r="AT178" s="158"/>
    </row>
    <row r="179" spans="1:46">
      <c r="A179" s="158" t="s">
        <v>567</v>
      </c>
      <c r="B179" s="181" t="s">
        <v>566</v>
      </c>
      <c r="C179" s="158" t="s">
        <v>567</v>
      </c>
      <c r="D179" s="188">
        <v>2</v>
      </c>
      <c r="E179" s="188">
        <v>1</v>
      </c>
      <c r="F179" s="188">
        <v>15</v>
      </c>
      <c r="G179" s="178">
        <v>41659</v>
      </c>
      <c r="H179" s="179">
        <v>208</v>
      </c>
      <c r="I179" s="188">
        <v>86</v>
      </c>
      <c r="J179" s="204" t="s">
        <v>181</v>
      </c>
      <c r="L179" s="188" t="s">
        <v>354</v>
      </c>
      <c r="M179" s="158" t="s">
        <v>564</v>
      </c>
      <c r="N179" s="158" t="s">
        <v>568</v>
      </c>
      <c r="Q179" s="192">
        <v>29.891766666666665</v>
      </c>
      <c r="R179" s="192">
        <v>119.84171666666667</v>
      </c>
      <c r="S179" s="196">
        <v>20</v>
      </c>
      <c r="T179" s="157">
        <v>41786</v>
      </c>
      <c r="U179" s="157">
        <v>41831</v>
      </c>
      <c r="V179" s="157">
        <v>41834</v>
      </c>
      <c r="W179" s="157">
        <v>41838</v>
      </c>
      <c r="X179" s="157">
        <v>41848</v>
      </c>
      <c r="Y179" s="157">
        <v>41859</v>
      </c>
      <c r="Z179" s="170">
        <f t="shared" si="45"/>
        <v>127</v>
      </c>
      <c r="AA179" s="170">
        <f t="shared" si="45"/>
        <v>172</v>
      </c>
      <c r="AB179" s="170">
        <f t="shared" si="45"/>
        <v>175</v>
      </c>
      <c r="AC179" s="170">
        <f t="shared" si="45"/>
        <v>179</v>
      </c>
      <c r="AD179" s="170">
        <f t="shared" si="46"/>
        <v>189</v>
      </c>
      <c r="AE179" s="170">
        <f t="shared" si="46"/>
        <v>200</v>
      </c>
      <c r="AF179" s="161">
        <v>58</v>
      </c>
      <c r="AG179" s="169">
        <v>19</v>
      </c>
      <c r="AH179" s="182">
        <v>227</v>
      </c>
      <c r="AI179" s="182">
        <v>131</v>
      </c>
      <c r="AJ179" s="169">
        <v>10</v>
      </c>
      <c r="AK179" s="182">
        <v>221</v>
      </c>
      <c r="AL179" s="182">
        <v>124</v>
      </c>
      <c r="AM179" s="169">
        <v>8</v>
      </c>
      <c r="AN179" s="182">
        <v>223</v>
      </c>
      <c r="AO179" s="182">
        <v>156</v>
      </c>
      <c r="AP179" s="169">
        <v>9</v>
      </c>
      <c r="AQ179" s="182">
        <f t="shared" si="32"/>
        <v>223.66666666666666</v>
      </c>
      <c r="AR179" s="182">
        <f t="shared" si="33"/>
        <v>137</v>
      </c>
      <c r="AS179" s="182">
        <f t="shared" si="34"/>
        <v>9</v>
      </c>
      <c r="AT179" s="158"/>
    </row>
    <row r="180" spans="1:46">
      <c r="A180" s="158" t="s">
        <v>567</v>
      </c>
      <c r="B180" s="181" t="s">
        <v>566</v>
      </c>
      <c r="C180" s="158" t="s">
        <v>567</v>
      </c>
      <c r="D180" s="188">
        <v>2</v>
      </c>
      <c r="E180" s="188">
        <v>1</v>
      </c>
      <c r="F180" s="188">
        <v>15</v>
      </c>
      <c r="G180" s="178">
        <v>41659</v>
      </c>
      <c r="H180" s="179">
        <v>209</v>
      </c>
      <c r="I180" s="188">
        <v>87</v>
      </c>
      <c r="J180" s="204" t="s">
        <v>181</v>
      </c>
      <c r="L180" s="188" t="s">
        <v>354</v>
      </c>
      <c r="M180" s="158" t="s">
        <v>564</v>
      </c>
      <c r="N180" s="158" t="s">
        <v>568</v>
      </c>
      <c r="Q180" s="192">
        <v>29.891766666666665</v>
      </c>
      <c r="R180" s="192">
        <v>119.84171666666667</v>
      </c>
      <c r="S180" s="196">
        <v>20</v>
      </c>
      <c r="T180" s="157">
        <v>41786</v>
      </c>
      <c r="U180" s="157">
        <v>41817</v>
      </c>
      <c r="V180" s="157">
        <v>41817</v>
      </c>
      <c r="W180" s="157">
        <v>41821</v>
      </c>
      <c r="X180" s="157">
        <v>41848</v>
      </c>
      <c r="Y180" s="157">
        <v>41859</v>
      </c>
      <c r="Z180" s="170">
        <f t="shared" si="45"/>
        <v>127</v>
      </c>
      <c r="AA180" s="170">
        <f t="shared" si="45"/>
        <v>158</v>
      </c>
      <c r="AB180" s="170">
        <f t="shared" si="45"/>
        <v>158</v>
      </c>
      <c r="AC180" s="170">
        <f t="shared" si="45"/>
        <v>162</v>
      </c>
      <c r="AD180" s="170">
        <f t="shared" si="46"/>
        <v>189</v>
      </c>
      <c r="AE180" s="170">
        <f t="shared" si="46"/>
        <v>200</v>
      </c>
      <c r="AF180" s="161">
        <v>78</v>
      </c>
      <c r="AG180" s="169">
        <v>30</v>
      </c>
      <c r="AH180" s="182">
        <v>250</v>
      </c>
      <c r="AI180" s="182">
        <v>144</v>
      </c>
      <c r="AJ180" s="169">
        <v>12</v>
      </c>
      <c r="AK180" s="182">
        <v>239</v>
      </c>
      <c r="AL180" s="182">
        <v>174</v>
      </c>
      <c r="AM180" s="169">
        <v>12</v>
      </c>
      <c r="AN180" s="182">
        <v>242</v>
      </c>
      <c r="AO180" s="182">
        <v>180</v>
      </c>
      <c r="AP180" s="169">
        <v>12</v>
      </c>
      <c r="AQ180" s="182">
        <f t="shared" si="32"/>
        <v>243.66666666666666</v>
      </c>
      <c r="AR180" s="182">
        <f t="shared" si="33"/>
        <v>166</v>
      </c>
      <c r="AS180" s="182">
        <f t="shared" si="34"/>
        <v>12</v>
      </c>
      <c r="AT180" s="158"/>
    </row>
    <row r="181" spans="1:46">
      <c r="A181" s="158" t="s">
        <v>570</v>
      </c>
      <c r="B181" s="181" t="s">
        <v>569</v>
      </c>
      <c r="C181" s="158" t="s">
        <v>570</v>
      </c>
      <c r="D181" s="188">
        <v>3</v>
      </c>
      <c r="E181" s="188">
        <v>2</v>
      </c>
      <c r="F181" s="188">
        <v>10</v>
      </c>
      <c r="G181" s="178">
        <v>42170</v>
      </c>
      <c r="H181" s="179">
        <v>267</v>
      </c>
      <c r="I181" s="188">
        <v>28</v>
      </c>
      <c r="J181" s="204" t="s">
        <v>181</v>
      </c>
      <c r="L181" s="188" t="s">
        <v>354</v>
      </c>
      <c r="M181" s="158" t="s">
        <v>571</v>
      </c>
      <c r="N181" s="158" t="s">
        <v>572</v>
      </c>
      <c r="Q181" s="192">
        <v>26.527933333333333</v>
      </c>
      <c r="R181" s="192">
        <v>119.63243333333334</v>
      </c>
      <c r="S181" s="196">
        <v>279</v>
      </c>
      <c r="T181" s="157">
        <v>42226</v>
      </c>
      <c r="Z181" s="170">
        <f>T181-$G181</f>
        <v>56</v>
      </c>
      <c r="AF181" s="161">
        <v>95</v>
      </c>
      <c r="AG181" s="169">
        <v>2</v>
      </c>
      <c r="AH181" s="182">
        <v>100.1</v>
      </c>
      <c r="AI181" s="182">
        <v>39.200000000000003</v>
      </c>
      <c r="AJ181" s="169">
        <v>12</v>
      </c>
      <c r="AK181" s="182">
        <v>62.2</v>
      </c>
      <c r="AL181" s="182">
        <v>52</v>
      </c>
      <c r="AM181" s="169">
        <v>12</v>
      </c>
      <c r="AN181" s="182">
        <v>55.5</v>
      </c>
      <c r="AO181" s="182">
        <v>43</v>
      </c>
      <c r="AP181" s="169">
        <v>11</v>
      </c>
      <c r="AQ181" s="182">
        <f t="shared" si="32"/>
        <v>72.600000000000009</v>
      </c>
      <c r="AR181" s="182">
        <f t="shared" si="33"/>
        <v>44.733333333333327</v>
      </c>
      <c r="AS181" s="182">
        <f t="shared" si="34"/>
        <v>11.666666666666666</v>
      </c>
      <c r="AT181" s="158"/>
    </row>
    <row r="182" spans="1:46">
      <c r="A182" s="158" t="s">
        <v>570</v>
      </c>
      <c r="B182" s="181" t="s">
        <v>569</v>
      </c>
      <c r="C182" s="158" t="s">
        <v>570</v>
      </c>
      <c r="D182" s="188">
        <v>3</v>
      </c>
      <c r="E182" s="188">
        <v>2</v>
      </c>
      <c r="F182" s="188">
        <v>10</v>
      </c>
      <c r="G182" s="178">
        <v>42170</v>
      </c>
      <c r="H182" s="179">
        <v>268</v>
      </c>
      <c r="I182" s="188">
        <v>29</v>
      </c>
      <c r="J182" s="204" t="s">
        <v>181</v>
      </c>
      <c r="L182" s="188" t="s">
        <v>354</v>
      </c>
      <c r="M182" s="158" t="s">
        <v>571</v>
      </c>
      <c r="N182" s="158" t="s">
        <v>572</v>
      </c>
      <c r="Q182" s="192">
        <v>26.527933333333333</v>
      </c>
      <c r="R182" s="192">
        <v>119.63243333333334</v>
      </c>
      <c r="S182" s="196">
        <v>279</v>
      </c>
      <c r="T182" s="157">
        <v>42219</v>
      </c>
      <c r="Z182" s="170">
        <f>T182-$G182</f>
        <v>49</v>
      </c>
      <c r="AF182" s="161">
        <v>129</v>
      </c>
      <c r="AG182" s="169">
        <v>1</v>
      </c>
      <c r="AH182" s="182">
        <v>56.1</v>
      </c>
      <c r="AI182" s="182">
        <v>47</v>
      </c>
      <c r="AJ182" s="169">
        <v>8</v>
      </c>
      <c r="AK182" s="182">
        <v>75.5</v>
      </c>
      <c r="AL182" s="182">
        <v>19.5</v>
      </c>
      <c r="AM182" s="169">
        <v>11</v>
      </c>
      <c r="AN182" s="182">
        <v>64.400000000000006</v>
      </c>
      <c r="AO182" s="182">
        <v>17.600000000000001</v>
      </c>
      <c r="AP182" s="169">
        <v>11</v>
      </c>
      <c r="AQ182" s="182">
        <f t="shared" si="32"/>
        <v>65.333333333333329</v>
      </c>
      <c r="AR182" s="182">
        <f t="shared" si="33"/>
        <v>28.033333333333331</v>
      </c>
      <c r="AS182" s="182">
        <f t="shared" si="34"/>
        <v>10</v>
      </c>
      <c r="AT182" s="158"/>
    </row>
    <row r="183" spans="1:46">
      <c r="A183" s="158" t="s">
        <v>570</v>
      </c>
      <c r="B183" s="181" t="s">
        <v>569</v>
      </c>
      <c r="C183" s="158" t="s">
        <v>570</v>
      </c>
      <c r="D183" s="188">
        <v>3</v>
      </c>
      <c r="E183" s="188">
        <v>2</v>
      </c>
      <c r="F183" s="188">
        <v>10</v>
      </c>
      <c r="G183" s="178">
        <v>42170</v>
      </c>
      <c r="H183" s="179">
        <v>269</v>
      </c>
      <c r="I183" s="188">
        <v>30</v>
      </c>
      <c r="J183" s="204" t="s">
        <v>181</v>
      </c>
      <c r="L183" s="188" t="s">
        <v>354</v>
      </c>
      <c r="M183" s="158" t="s">
        <v>571</v>
      </c>
      <c r="N183" s="158" t="s">
        <v>572</v>
      </c>
      <c r="Q183" s="192">
        <v>26.527933333333333</v>
      </c>
      <c r="R183" s="192">
        <v>119.63243333333334</v>
      </c>
      <c r="S183" s="196">
        <v>279</v>
      </c>
      <c r="T183" s="157">
        <v>42236</v>
      </c>
      <c r="Z183" s="170">
        <f>T183-$G183</f>
        <v>66</v>
      </c>
      <c r="AF183" s="161">
        <v>83</v>
      </c>
      <c r="AG183" s="169">
        <v>1</v>
      </c>
      <c r="AH183" s="182">
        <v>69.2</v>
      </c>
      <c r="AI183" s="182">
        <v>38.799999999999997</v>
      </c>
      <c r="AJ183" s="169">
        <v>12</v>
      </c>
      <c r="AK183" s="182">
        <v>97.5</v>
      </c>
      <c r="AL183" s="182">
        <v>38</v>
      </c>
      <c r="AM183" s="169">
        <v>12</v>
      </c>
      <c r="AN183" s="182">
        <v>85</v>
      </c>
      <c r="AO183" s="182">
        <v>34.799999999999997</v>
      </c>
      <c r="AP183" s="169">
        <v>14</v>
      </c>
      <c r="AQ183" s="182">
        <f t="shared" si="32"/>
        <v>83.899999999999991</v>
      </c>
      <c r="AR183" s="182">
        <f t="shared" si="33"/>
        <v>37.199999999999996</v>
      </c>
      <c r="AS183" s="182">
        <f t="shared" si="34"/>
        <v>12.666666666666666</v>
      </c>
      <c r="AT183" s="158"/>
    </row>
    <row r="184" spans="1:46">
      <c r="A184" s="158" t="s">
        <v>570</v>
      </c>
      <c r="B184" s="181" t="s">
        <v>569</v>
      </c>
      <c r="C184" s="158" t="s">
        <v>570</v>
      </c>
      <c r="D184" s="188">
        <v>2</v>
      </c>
      <c r="E184" s="188">
        <v>2</v>
      </c>
      <c r="F184" s="188">
        <v>12.5</v>
      </c>
      <c r="G184" s="178">
        <v>41659</v>
      </c>
      <c r="H184" s="179">
        <v>154</v>
      </c>
      <c r="I184" s="188">
        <v>28</v>
      </c>
      <c r="J184" s="204" t="s">
        <v>181</v>
      </c>
      <c r="L184" s="188" t="s">
        <v>354</v>
      </c>
      <c r="M184" s="158" t="s">
        <v>571</v>
      </c>
      <c r="N184" s="158" t="s">
        <v>572</v>
      </c>
      <c r="Q184" s="192">
        <v>26.527933333333333</v>
      </c>
      <c r="R184" s="192">
        <v>119.63243333333334</v>
      </c>
      <c r="S184" s="196">
        <v>279</v>
      </c>
      <c r="AF184" s="161">
        <v>54</v>
      </c>
      <c r="AG184" s="169">
        <v>0</v>
      </c>
      <c r="AH184" s="182">
        <v>118</v>
      </c>
      <c r="AI184" s="182">
        <v>26</v>
      </c>
      <c r="AJ184" s="169">
        <v>5</v>
      </c>
      <c r="AK184" s="182">
        <v>106</v>
      </c>
      <c r="AL184" s="182">
        <v>16.5</v>
      </c>
      <c r="AM184" s="169">
        <v>3</v>
      </c>
      <c r="AN184" s="182">
        <v>105</v>
      </c>
      <c r="AO184" s="182">
        <v>60</v>
      </c>
      <c r="AP184" s="169">
        <v>18</v>
      </c>
      <c r="AQ184" s="182">
        <f t="shared" si="32"/>
        <v>109.66666666666667</v>
      </c>
      <c r="AR184" s="182">
        <f t="shared" si="33"/>
        <v>34.166666666666664</v>
      </c>
      <c r="AS184" s="182">
        <f t="shared" si="34"/>
        <v>8.6666666666666661</v>
      </c>
      <c r="AT184" s="158"/>
    </row>
    <row r="185" spans="1:46">
      <c r="A185" s="158" t="s">
        <v>570</v>
      </c>
      <c r="B185" s="181" t="s">
        <v>569</v>
      </c>
      <c r="C185" s="158" t="s">
        <v>570</v>
      </c>
      <c r="D185" s="188">
        <v>2</v>
      </c>
      <c r="E185" s="188">
        <v>2</v>
      </c>
      <c r="F185" s="188">
        <v>12.5</v>
      </c>
      <c r="G185" s="178">
        <v>41659</v>
      </c>
      <c r="H185" s="179">
        <v>155</v>
      </c>
      <c r="I185" s="188">
        <v>29</v>
      </c>
      <c r="J185" s="204" t="s">
        <v>181</v>
      </c>
      <c r="L185" s="188" t="s">
        <v>354</v>
      </c>
      <c r="M185" s="158" t="s">
        <v>571</v>
      </c>
      <c r="N185" s="158" t="s">
        <v>572</v>
      </c>
      <c r="Q185" s="192">
        <v>26.527933333333333</v>
      </c>
      <c r="R185" s="192">
        <v>119.63243333333334</v>
      </c>
      <c r="S185" s="196">
        <v>279</v>
      </c>
      <c r="AF185" s="161">
        <v>61</v>
      </c>
      <c r="AG185" s="169">
        <v>0</v>
      </c>
      <c r="AH185" s="182">
        <v>101</v>
      </c>
      <c r="AI185" s="182">
        <v>15</v>
      </c>
      <c r="AJ185" s="169">
        <v>4</v>
      </c>
      <c r="AK185" s="182">
        <v>92</v>
      </c>
      <c r="AL185" s="182">
        <v>18</v>
      </c>
      <c r="AM185" s="169">
        <v>6</v>
      </c>
      <c r="AN185" s="182">
        <v>101</v>
      </c>
      <c r="AO185" s="182">
        <v>19</v>
      </c>
      <c r="AP185" s="169">
        <v>3</v>
      </c>
      <c r="AQ185" s="182">
        <f t="shared" si="32"/>
        <v>98</v>
      </c>
      <c r="AR185" s="182">
        <f t="shared" si="33"/>
        <v>17.333333333333332</v>
      </c>
      <c r="AS185" s="182">
        <f t="shared" si="34"/>
        <v>4.333333333333333</v>
      </c>
      <c r="AT185" s="158"/>
    </row>
    <row r="186" spans="1:46">
      <c r="A186" s="158" t="s">
        <v>570</v>
      </c>
      <c r="B186" s="181" t="s">
        <v>569</v>
      </c>
      <c r="C186" s="158" t="s">
        <v>570</v>
      </c>
      <c r="D186" s="188">
        <v>2</v>
      </c>
      <c r="E186" s="188">
        <v>2</v>
      </c>
      <c r="F186" s="188">
        <v>12.5</v>
      </c>
      <c r="G186" s="178">
        <v>41659</v>
      </c>
      <c r="H186" s="179">
        <v>156</v>
      </c>
      <c r="I186" s="188">
        <v>30</v>
      </c>
      <c r="J186" s="204" t="s">
        <v>181</v>
      </c>
      <c r="L186" s="188" t="s">
        <v>354</v>
      </c>
      <c r="M186" s="158" t="s">
        <v>571</v>
      </c>
      <c r="N186" s="158" t="s">
        <v>572</v>
      </c>
      <c r="Q186" s="192">
        <v>26.527933333333333</v>
      </c>
      <c r="R186" s="192">
        <v>119.63243333333334</v>
      </c>
      <c r="S186" s="196">
        <v>279</v>
      </c>
      <c r="AF186" s="161">
        <v>70</v>
      </c>
      <c r="AG186" s="169">
        <v>0</v>
      </c>
      <c r="AH186" s="182">
        <v>100</v>
      </c>
      <c r="AI186" s="182">
        <v>15</v>
      </c>
      <c r="AJ186" s="169">
        <v>5</v>
      </c>
      <c r="AK186" s="182">
        <v>108</v>
      </c>
      <c r="AL186" s="182">
        <v>19</v>
      </c>
      <c r="AM186" s="169">
        <v>5</v>
      </c>
      <c r="AN186" s="182">
        <v>109</v>
      </c>
      <c r="AO186" s="182">
        <v>33</v>
      </c>
      <c r="AP186" s="169">
        <v>8</v>
      </c>
      <c r="AQ186" s="182">
        <f t="shared" si="32"/>
        <v>105.66666666666667</v>
      </c>
      <c r="AR186" s="182">
        <f t="shared" si="33"/>
        <v>22.333333333333332</v>
      </c>
      <c r="AS186" s="182">
        <f t="shared" si="34"/>
        <v>6</v>
      </c>
      <c r="AT186" s="158"/>
    </row>
    <row r="187" spans="1:46">
      <c r="A187" s="158" t="s">
        <v>570</v>
      </c>
      <c r="B187" s="181" t="s">
        <v>569</v>
      </c>
      <c r="C187" s="158" t="s">
        <v>570</v>
      </c>
      <c r="D187" s="188">
        <v>2</v>
      </c>
      <c r="E187" s="188">
        <v>1</v>
      </c>
      <c r="F187" s="188">
        <v>15</v>
      </c>
      <c r="G187" s="178">
        <v>41659</v>
      </c>
      <c r="H187" s="179">
        <v>210</v>
      </c>
      <c r="I187" s="188">
        <v>88</v>
      </c>
      <c r="J187" s="204" t="s">
        <v>181</v>
      </c>
      <c r="L187" s="188" t="s">
        <v>354</v>
      </c>
      <c r="M187" s="158" t="s">
        <v>571</v>
      </c>
      <c r="N187" s="158" t="s">
        <v>572</v>
      </c>
      <c r="Q187" s="192">
        <v>26.527933333333333</v>
      </c>
      <c r="R187" s="192">
        <v>119.63243333333334</v>
      </c>
      <c r="S187" s="196">
        <v>279</v>
      </c>
      <c r="T187" s="157">
        <v>41782</v>
      </c>
      <c r="U187" s="157">
        <v>41803</v>
      </c>
      <c r="V187" s="157">
        <v>41817</v>
      </c>
      <c r="W187" s="157">
        <v>41824</v>
      </c>
      <c r="X187" s="157">
        <v>41838</v>
      </c>
      <c r="Y187" s="157">
        <v>41838</v>
      </c>
      <c r="Z187" s="170">
        <f t="shared" ref="Z187:AE191" si="47">T187-$G187</f>
        <v>123</v>
      </c>
      <c r="AA187" s="170">
        <f t="shared" si="47"/>
        <v>144</v>
      </c>
      <c r="AB187" s="170">
        <f t="shared" si="47"/>
        <v>158</v>
      </c>
      <c r="AC187" s="170">
        <f t="shared" si="47"/>
        <v>165</v>
      </c>
      <c r="AD187" s="170">
        <f t="shared" si="47"/>
        <v>179</v>
      </c>
      <c r="AE187" s="170">
        <f t="shared" si="47"/>
        <v>179</v>
      </c>
      <c r="AF187" s="161">
        <v>47</v>
      </c>
      <c r="AG187" s="169">
        <v>24</v>
      </c>
      <c r="AH187" s="182">
        <v>285</v>
      </c>
      <c r="AI187" s="182">
        <v>198</v>
      </c>
      <c r="AJ187" s="169">
        <v>12</v>
      </c>
      <c r="AK187" s="182">
        <v>293</v>
      </c>
      <c r="AL187" s="182">
        <v>193</v>
      </c>
      <c r="AM187" s="169">
        <v>12</v>
      </c>
      <c r="AN187" s="182">
        <v>286</v>
      </c>
      <c r="AO187" s="182">
        <v>172</v>
      </c>
      <c r="AP187" s="169">
        <v>12</v>
      </c>
      <c r="AQ187" s="182">
        <f t="shared" si="32"/>
        <v>288</v>
      </c>
      <c r="AR187" s="182">
        <f t="shared" si="33"/>
        <v>187.66666666666666</v>
      </c>
      <c r="AS187" s="182">
        <f t="shared" si="34"/>
        <v>12</v>
      </c>
      <c r="AT187" s="158"/>
    </row>
    <row r="188" spans="1:46">
      <c r="A188" s="158" t="s">
        <v>570</v>
      </c>
      <c r="B188" s="181" t="s">
        <v>569</v>
      </c>
      <c r="C188" s="158" t="s">
        <v>570</v>
      </c>
      <c r="D188" s="188">
        <v>2</v>
      </c>
      <c r="E188" s="188">
        <v>1</v>
      </c>
      <c r="F188" s="188">
        <v>15</v>
      </c>
      <c r="G188" s="178">
        <v>41659</v>
      </c>
      <c r="H188" s="179">
        <v>211</v>
      </c>
      <c r="I188" s="188">
        <v>89</v>
      </c>
      <c r="J188" s="204" t="s">
        <v>181</v>
      </c>
      <c r="L188" s="188" t="s">
        <v>354</v>
      </c>
      <c r="M188" s="158" t="s">
        <v>571</v>
      </c>
      <c r="N188" s="158" t="s">
        <v>572</v>
      </c>
      <c r="Q188" s="192">
        <v>26.527933333333333</v>
      </c>
      <c r="R188" s="192">
        <v>119.63243333333334</v>
      </c>
      <c r="S188" s="196">
        <v>279</v>
      </c>
      <c r="T188" s="157">
        <v>41786</v>
      </c>
      <c r="U188" s="157">
        <v>41803</v>
      </c>
      <c r="V188" s="157">
        <v>41817</v>
      </c>
      <c r="W188" s="157">
        <v>41821</v>
      </c>
      <c r="X188" s="157">
        <v>41821</v>
      </c>
      <c r="Y188" s="157">
        <v>41838</v>
      </c>
      <c r="Z188" s="170">
        <f t="shared" si="47"/>
        <v>127</v>
      </c>
      <c r="AA188" s="170">
        <f t="shared" si="47"/>
        <v>144</v>
      </c>
      <c r="AB188" s="170">
        <f t="shared" si="47"/>
        <v>158</v>
      </c>
      <c r="AC188" s="170">
        <f t="shared" si="47"/>
        <v>162</v>
      </c>
      <c r="AD188" s="170">
        <f t="shared" si="47"/>
        <v>162</v>
      </c>
      <c r="AE188" s="170">
        <f t="shared" si="47"/>
        <v>179</v>
      </c>
      <c r="AF188" s="161">
        <v>44</v>
      </c>
      <c r="AG188" s="169">
        <v>20</v>
      </c>
      <c r="AH188" s="182">
        <v>290</v>
      </c>
      <c r="AI188" s="182">
        <v>164</v>
      </c>
      <c r="AJ188" s="169">
        <v>12</v>
      </c>
      <c r="AK188" s="182">
        <v>272</v>
      </c>
      <c r="AL188" s="182">
        <v>163</v>
      </c>
      <c r="AM188" s="169">
        <v>11</v>
      </c>
      <c r="AN188" s="182">
        <v>276</v>
      </c>
      <c r="AO188" s="182">
        <v>179</v>
      </c>
      <c r="AP188" s="169">
        <v>12</v>
      </c>
      <c r="AQ188" s="182">
        <f t="shared" si="32"/>
        <v>279.33333333333331</v>
      </c>
      <c r="AR188" s="182">
        <f t="shared" si="33"/>
        <v>168.66666666666666</v>
      </c>
      <c r="AS188" s="182">
        <f t="shared" si="34"/>
        <v>11.666666666666666</v>
      </c>
      <c r="AT188" s="158"/>
    </row>
    <row r="189" spans="1:46">
      <c r="A189" s="158" t="s">
        <v>570</v>
      </c>
      <c r="B189" s="181" t="s">
        <v>569</v>
      </c>
      <c r="C189" s="158" t="s">
        <v>570</v>
      </c>
      <c r="D189" s="188">
        <v>2</v>
      </c>
      <c r="E189" s="188">
        <v>1</v>
      </c>
      <c r="F189" s="188">
        <v>15</v>
      </c>
      <c r="G189" s="178">
        <v>41659</v>
      </c>
      <c r="H189" s="179">
        <v>212</v>
      </c>
      <c r="I189" s="188">
        <v>90</v>
      </c>
      <c r="J189" s="204" t="s">
        <v>181</v>
      </c>
      <c r="L189" s="188" t="s">
        <v>354</v>
      </c>
      <c r="M189" s="158" t="s">
        <v>571</v>
      </c>
      <c r="N189" s="158" t="s">
        <v>572</v>
      </c>
      <c r="Q189" s="192">
        <v>26.527933333333333</v>
      </c>
      <c r="R189" s="192">
        <v>119.63243333333334</v>
      </c>
      <c r="S189" s="196">
        <v>279</v>
      </c>
      <c r="T189" s="157">
        <v>41786</v>
      </c>
      <c r="U189" s="157">
        <v>41803</v>
      </c>
      <c r="V189" s="157">
        <v>41821</v>
      </c>
      <c r="W189" s="157">
        <v>41831</v>
      </c>
      <c r="X189" s="157">
        <v>41838</v>
      </c>
      <c r="Y189" s="157">
        <v>41838</v>
      </c>
      <c r="Z189" s="170">
        <f t="shared" si="47"/>
        <v>127</v>
      </c>
      <c r="AA189" s="170">
        <f t="shared" si="47"/>
        <v>144</v>
      </c>
      <c r="AB189" s="170">
        <f t="shared" si="47"/>
        <v>162</v>
      </c>
      <c r="AC189" s="170">
        <f t="shared" si="47"/>
        <v>172</v>
      </c>
      <c r="AD189" s="170">
        <f t="shared" si="47"/>
        <v>179</v>
      </c>
      <c r="AE189" s="170">
        <f t="shared" si="47"/>
        <v>179</v>
      </c>
      <c r="AF189" s="161">
        <v>19</v>
      </c>
      <c r="AG189" s="169">
        <v>15</v>
      </c>
      <c r="AH189" s="182">
        <v>218</v>
      </c>
      <c r="AI189" s="182">
        <v>153</v>
      </c>
      <c r="AJ189" s="169">
        <v>11</v>
      </c>
      <c r="AK189" s="182">
        <v>175</v>
      </c>
      <c r="AL189" s="182">
        <v>118</v>
      </c>
      <c r="AM189" s="169">
        <v>8</v>
      </c>
      <c r="AN189" s="182">
        <v>216</v>
      </c>
      <c r="AO189" s="182">
        <v>141</v>
      </c>
      <c r="AP189" s="169">
        <v>9</v>
      </c>
      <c r="AQ189" s="182">
        <f t="shared" si="32"/>
        <v>203</v>
      </c>
      <c r="AR189" s="182">
        <f t="shared" si="33"/>
        <v>137.33333333333334</v>
      </c>
      <c r="AS189" s="182">
        <f t="shared" si="34"/>
        <v>9.3333333333333339</v>
      </c>
      <c r="AT189" s="158"/>
    </row>
    <row r="190" spans="1:46">
      <c r="A190" s="158" t="s">
        <v>574</v>
      </c>
      <c r="B190" s="181" t="s">
        <v>573</v>
      </c>
      <c r="C190" s="158" t="s">
        <v>574</v>
      </c>
      <c r="D190" s="188">
        <v>3</v>
      </c>
      <c r="E190" s="188">
        <v>2</v>
      </c>
      <c r="F190" s="188">
        <v>10</v>
      </c>
      <c r="G190" s="178">
        <v>42170</v>
      </c>
      <c r="H190" s="179">
        <v>270</v>
      </c>
      <c r="I190" s="188">
        <v>31</v>
      </c>
      <c r="J190" s="204" t="s">
        <v>181</v>
      </c>
      <c r="L190" s="188" t="s">
        <v>354</v>
      </c>
      <c r="M190" s="158" t="s">
        <v>575</v>
      </c>
      <c r="N190" s="158" t="s">
        <v>576</v>
      </c>
      <c r="Q190" s="192">
        <v>24.167983333333332</v>
      </c>
      <c r="R190" s="192">
        <v>115.88386666666666</v>
      </c>
      <c r="S190" s="196">
        <v>286</v>
      </c>
      <c r="T190" s="157">
        <v>42226</v>
      </c>
      <c r="U190" s="157">
        <v>42226</v>
      </c>
      <c r="V190" s="157">
        <v>42240</v>
      </c>
      <c r="W190" s="157">
        <v>42247</v>
      </c>
      <c r="X190" s="157">
        <v>42261</v>
      </c>
      <c r="Y190" s="157">
        <v>42261</v>
      </c>
      <c r="Z190" s="170">
        <f t="shared" si="47"/>
        <v>56</v>
      </c>
      <c r="AA190" s="170">
        <f t="shared" si="47"/>
        <v>56</v>
      </c>
      <c r="AB190" s="170">
        <f t="shared" si="47"/>
        <v>70</v>
      </c>
      <c r="AC190" s="170">
        <f t="shared" si="47"/>
        <v>77</v>
      </c>
      <c r="AD190" s="170">
        <f t="shared" si="47"/>
        <v>91</v>
      </c>
      <c r="AE190" s="170">
        <f t="shared" si="47"/>
        <v>91</v>
      </c>
      <c r="AF190" s="161">
        <v>120</v>
      </c>
      <c r="AG190" s="169">
        <v>8</v>
      </c>
      <c r="AH190" s="182">
        <v>136.6</v>
      </c>
      <c r="AI190" s="182">
        <v>84.1</v>
      </c>
      <c r="AJ190" s="169">
        <v>9</v>
      </c>
      <c r="AK190" s="182">
        <v>136</v>
      </c>
      <c r="AL190" s="182">
        <v>87.4</v>
      </c>
      <c r="AM190" s="169">
        <v>8</v>
      </c>
      <c r="AN190" s="182">
        <v>148.5</v>
      </c>
      <c r="AO190" s="182">
        <v>104.4</v>
      </c>
      <c r="AP190" s="169">
        <v>10</v>
      </c>
      <c r="AQ190" s="182">
        <f t="shared" si="32"/>
        <v>140.36666666666667</v>
      </c>
      <c r="AR190" s="182">
        <f t="shared" si="33"/>
        <v>91.966666666666654</v>
      </c>
      <c r="AS190" s="182">
        <f t="shared" si="34"/>
        <v>9</v>
      </c>
      <c r="AT190" s="158"/>
    </row>
    <row r="191" spans="1:46">
      <c r="A191" s="158" t="s">
        <v>574</v>
      </c>
      <c r="B191" s="181" t="s">
        <v>573</v>
      </c>
      <c r="C191" s="158" t="s">
        <v>574</v>
      </c>
      <c r="D191" s="188">
        <v>3</v>
      </c>
      <c r="E191" s="188">
        <v>2</v>
      </c>
      <c r="F191" s="188">
        <v>10</v>
      </c>
      <c r="G191" s="178">
        <v>42170</v>
      </c>
      <c r="H191" s="179">
        <v>271</v>
      </c>
      <c r="I191" s="188">
        <v>32</v>
      </c>
      <c r="J191" s="204" t="s">
        <v>181</v>
      </c>
      <c r="L191" s="188" t="s">
        <v>354</v>
      </c>
      <c r="M191" s="158" t="s">
        <v>575</v>
      </c>
      <c r="N191" s="158" t="s">
        <v>576</v>
      </c>
      <c r="Q191" s="192">
        <v>24.167983333333332</v>
      </c>
      <c r="R191" s="192">
        <v>115.88386666666666</v>
      </c>
      <c r="S191" s="196">
        <v>286</v>
      </c>
      <c r="T191" s="157">
        <v>42233</v>
      </c>
      <c r="U191" s="157">
        <v>42240</v>
      </c>
      <c r="V191" s="157">
        <v>42255</v>
      </c>
      <c r="W191" s="157">
        <v>42255</v>
      </c>
      <c r="X191" s="157">
        <v>42268</v>
      </c>
      <c r="Y191" s="157">
        <v>42268</v>
      </c>
      <c r="Z191" s="170">
        <f t="shared" si="47"/>
        <v>63</v>
      </c>
      <c r="AA191" s="170">
        <f t="shared" si="47"/>
        <v>70</v>
      </c>
      <c r="AB191" s="170">
        <f t="shared" si="47"/>
        <v>85</v>
      </c>
      <c r="AC191" s="170">
        <f t="shared" si="47"/>
        <v>85</v>
      </c>
      <c r="AD191" s="170">
        <f t="shared" si="47"/>
        <v>98</v>
      </c>
      <c r="AE191" s="170">
        <f t="shared" si="47"/>
        <v>98</v>
      </c>
      <c r="AF191" s="161">
        <v>107</v>
      </c>
      <c r="AG191" s="169">
        <v>4</v>
      </c>
      <c r="AH191" s="182">
        <v>135.5</v>
      </c>
      <c r="AI191" s="182">
        <v>80.3</v>
      </c>
      <c r="AJ191" s="169">
        <v>9</v>
      </c>
      <c r="AK191" s="182">
        <v>138.19999999999999</v>
      </c>
      <c r="AL191" s="182">
        <v>88</v>
      </c>
      <c r="AM191" s="169">
        <v>9</v>
      </c>
      <c r="AN191" s="182">
        <v>149.5</v>
      </c>
      <c r="AO191" s="182">
        <v>100.7</v>
      </c>
      <c r="AP191" s="169">
        <v>9</v>
      </c>
      <c r="AQ191" s="182">
        <f t="shared" si="32"/>
        <v>141.06666666666666</v>
      </c>
      <c r="AR191" s="182">
        <f t="shared" si="33"/>
        <v>89.666666666666671</v>
      </c>
      <c r="AS191" s="182">
        <f t="shared" si="34"/>
        <v>9</v>
      </c>
      <c r="AT191" s="158"/>
    </row>
    <row r="192" spans="1:46">
      <c r="A192" s="158" t="s">
        <v>574</v>
      </c>
      <c r="B192" s="181" t="s">
        <v>573</v>
      </c>
      <c r="C192" s="158" t="s">
        <v>574</v>
      </c>
      <c r="D192" s="188">
        <v>3</v>
      </c>
      <c r="E192" s="188">
        <v>2</v>
      </c>
      <c r="F192" s="188">
        <v>10</v>
      </c>
      <c r="G192" s="178">
        <v>42170</v>
      </c>
      <c r="H192" s="179">
        <v>272</v>
      </c>
      <c r="I192" s="188">
        <v>33</v>
      </c>
      <c r="J192" s="204" t="s">
        <v>181</v>
      </c>
      <c r="L192" s="188" t="s">
        <v>354</v>
      </c>
      <c r="M192" s="158" t="s">
        <v>575</v>
      </c>
      <c r="N192" s="158" t="s">
        <v>576</v>
      </c>
      <c r="Q192" s="192">
        <v>24.167983333333332</v>
      </c>
      <c r="R192" s="192">
        <v>115.88386666666666</v>
      </c>
      <c r="S192" s="196">
        <v>286</v>
      </c>
      <c r="AF192" s="161">
        <v>147</v>
      </c>
      <c r="AG192" s="169">
        <v>0</v>
      </c>
      <c r="AH192" s="182">
        <v>92.1</v>
      </c>
      <c r="AI192" s="182">
        <v>35</v>
      </c>
      <c r="AJ192" s="169">
        <v>10</v>
      </c>
      <c r="AK192" s="182">
        <v>87.7</v>
      </c>
      <c r="AL192" s="182">
        <v>29.2</v>
      </c>
      <c r="AM192" s="169">
        <v>7</v>
      </c>
      <c r="AN192" s="182">
        <v>85.2</v>
      </c>
      <c r="AO192" s="182">
        <v>32.799999999999997</v>
      </c>
      <c r="AP192" s="169">
        <v>8</v>
      </c>
      <c r="AQ192" s="182">
        <f t="shared" si="32"/>
        <v>88.333333333333329</v>
      </c>
      <c r="AR192" s="182">
        <f t="shared" si="33"/>
        <v>32.333333333333336</v>
      </c>
      <c r="AS192" s="182">
        <f t="shared" si="34"/>
        <v>8.3333333333333339</v>
      </c>
      <c r="AT192" s="158"/>
    </row>
    <row r="193" spans="1:46">
      <c r="A193" s="158" t="s">
        <v>574</v>
      </c>
      <c r="B193" s="181" t="s">
        <v>573</v>
      </c>
      <c r="C193" s="158" t="s">
        <v>574</v>
      </c>
      <c r="D193" s="188">
        <v>2</v>
      </c>
      <c r="E193" s="188">
        <v>2</v>
      </c>
      <c r="F193" s="188">
        <v>12.5</v>
      </c>
      <c r="G193" s="178">
        <v>41659</v>
      </c>
      <c r="H193" s="179">
        <v>157</v>
      </c>
      <c r="I193" s="188">
        <v>31</v>
      </c>
      <c r="J193" s="204" t="s">
        <v>181</v>
      </c>
      <c r="L193" s="188" t="s">
        <v>354</v>
      </c>
      <c r="M193" s="158" t="s">
        <v>575</v>
      </c>
      <c r="N193" s="158" t="s">
        <v>576</v>
      </c>
      <c r="Q193" s="192">
        <v>24.167983333333332</v>
      </c>
      <c r="R193" s="192">
        <v>115.88386666666666</v>
      </c>
      <c r="S193" s="196">
        <v>286</v>
      </c>
      <c r="T193" s="157">
        <v>41719</v>
      </c>
      <c r="U193" s="157">
        <v>41722</v>
      </c>
      <c r="V193" s="157">
        <v>41747</v>
      </c>
      <c r="W193" s="157">
        <v>41750</v>
      </c>
      <c r="X193" s="157">
        <v>41758</v>
      </c>
      <c r="Y193" s="157">
        <v>41758</v>
      </c>
      <c r="Z193" s="170">
        <f t="shared" ref="Z193:AE195" si="48">T193-$G193</f>
        <v>60</v>
      </c>
      <c r="AA193" s="170">
        <f t="shared" si="48"/>
        <v>63</v>
      </c>
      <c r="AB193" s="170">
        <f t="shared" si="48"/>
        <v>88</v>
      </c>
      <c r="AC193" s="170">
        <f t="shared" si="48"/>
        <v>91</v>
      </c>
      <c r="AD193" s="170">
        <f t="shared" si="48"/>
        <v>99</v>
      </c>
      <c r="AE193" s="170">
        <f t="shared" si="48"/>
        <v>99</v>
      </c>
      <c r="AF193" s="161">
        <v>141</v>
      </c>
      <c r="AG193" s="169">
        <v>32</v>
      </c>
      <c r="AH193" s="182">
        <v>237</v>
      </c>
      <c r="AI193" s="182">
        <v>177</v>
      </c>
      <c r="AJ193" s="169">
        <v>15</v>
      </c>
      <c r="AK193" s="182">
        <v>214</v>
      </c>
      <c r="AL193" s="182">
        <v>159</v>
      </c>
      <c r="AM193" s="169">
        <v>17</v>
      </c>
      <c r="AN193" s="182">
        <v>213</v>
      </c>
      <c r="AO193" s="182">
        <v>155</v>
      </c>
      <c r="AP193" s="169">
        <v>14</v>
      </c>
      <c r="AQ193" s="182">
        <f t="shared" si="32"/>
        <v>221.33333333333334</v>
      </c>
      <c r="AR193" s="182">
        <f t="shared" si="33"/>
        <v>163.66666666666666</v>
      </c>
      <c r="AS193" s="182">
        <f t="shared" si="34"/>
        <v>15.333333333333334</v>
      </c>
      <c r="AT193" s="158"/>
    </row>
    <row r="194" spans="1:46">
      <c r="A194" s="158" t="s">
        <v>574</v>
      </c>
      <c r="B194" s="181" t="s">
        <v>573</v>
      </c>
      <c r="C194" s="158" t="s">
        <v>574</v>
      </c>
      <c r="D194" s="188">
        <v>2</v>
      </c>
      <c r="E194" s="188">
        <v>2</v>
      </c>
      <c r="F194" s="188">
        <v>12.5</v>
      </c>
      <c r="G194" s="178">
        <v>41659</v>
      </c>
      <c r="H194" s="179">
        <v>158</v>
      </c>
      <c r="I194" s="188">
        <v>32</v>
      </c>
      <c r="J194" s="204" t="s">
        <v>181</v>
      </c>
      <c r="L194" s="188" t="s">
        <v>354</v>
      </c>
      <c r="M194" s="158" t="s">
        <v>575</v>
      </c>
      <c r="N194" s="158" t="s">
        <v>576</v>
      </c>
      <c r="Q194" s="192">
        <v>24.167983333333332</v>
      </c>
      <c r="R194" s="192">
        <v>115.88386666666666</v>
      </c>
      <c r="S194" s="196">
        <v>286</v>
      </c>
      <c r="T194" s="157">
        <v>41722</v>
      </c>
      <c r="U194" s="157">
        <v>41729</v>
      </c>
      <c r="V194" s="157">
        <v>41747</v>
      </c>
      <c r="W194" s="157">
        <v>41750</v>
      </c>
      <c r="X194" s="157">
        <v>41758</v>
      </c>
      <c r="Y194" s="157">
        <v>41765</v>
      </c>
      <c r="Z194" s="170">
        <f t="shared" si="48"/>
        <v>63</v>
      </c>
      <c r="AA194" s="170">
        <f t="shared" si="48"/>
        <v>70</v>
      </c>
      <c r="AB194" s="170">
        <f t="shared" si="48"/>
        <v>88</v>
      </c>
      <c r="AC194" s="170">
        <f t="shared" si="48"/>
        <v>91</v>
      </c>
      <c r="AD194" s="170">
        <f t="shared" si="48"/>
        <v>99</v>
      </c>
      <c r="AE194" s="170">
        <f t="shared" si="48"/>
        <v>106</v>
      </c>
      <c r="AF194" s="161">
        <v>147</v>
      </c>
      <c r="AG194" s="169">
        <v>53</v>
      </c>
      <c r="AH194" s="182">
        <v>260</v>
      </c>
      <c r="AI194" s="182">
        <v>184</v>
      </c>
      <c r="AJ194" s="169">
        <v>14</v>
      </c>
      <c r="AK194" s="182">
        <v>260</v>
      </c>
      <c r="AL194" s="182">
        <v>188</v>
      </c>
      <c r="AM194" s="169">
        <v>16</v>
      </c>
      <c r="AN194" s="182">
        <v>263</v>
      </c>
      <c r="AO194" s="182">
        <v>179</v>
      </c>
      <c r="AP194" s="169">
        <v>15</v>
      </c>
      <c r="AQ194" s="182">
        <f t="shared" ref="AQ194:AQ257" si="49">(AH194+AK194+AN194)/3</f>
        <v>261</v>
      </c>
      <c r="AR194" s="182">
        <f t="shared" ref="AR194:AR257" si="50">(AI194+AL194+AO194)/3</f>
        <v>183.66666666666666</v>
      </c>
      <c r="AS194" s="182">
        <f t="shared" ref="AS194:AS257" si="51">(AJ194+AM194+AP194)/3</f>
        <v>15</v>
      </c>
      <c r="AT194" s="158"/>
    </row>
    <row r="195" spans="1:46">
      <c r="A195" s="158" t="s">
        <v>574</v>
      </c>
      <c r="B195" s="181" t="s">
        <v>573</v>
      </c>
      <c r="C195" s="158" t="s">
        <v>574</v>
      </c>
      <c r="D195" s="188">
        <v>2</v>
      </c>
      <c r="E195" s="188">
        <v>2</v>
      </c>
      <c r="F195" s="188">
        <v>12.5</v>
      </c>
      <c r="G195" s="178">
        <v>41659</v>
      </c>
      <c r="H195" s="179">
        <v>159</v>
      </c>
      <c r="I195" s="188">
        <v>33</v>
      </c>
      <c r="J195" s="204" t="s">
        <v>181</v>
      </c>
      <c r="L195" s="188" t="s">
        <v>354</v>
      </c>
      <c r="M195" s="158" t="s">
        <v>575</v>
      </c>
      <c r="N195" s="158" t="s">
        <v>576</v>
      </c>
      <c r="Q195" s="192">
        <v>24.167983333333332</v>
      </c>
      <c r="R195" s="192">
        <v>115.88386666666666</v>
      </c>
      <c r="S195" s="196">
        <v>286</v>
      </c>
      <c r="T195" s="157">
        <v>41722</v>
      </c>
      <c r="U195" s="157">
        <v>41722</v>
      </c>
      <c r="V195" s="157">
        <v>41747</v>
      </c>
      <c r="W195" s="157">
        <v>41750</v>
      </c>
      <c r="X195" s="157">
        <v>41758</v>
      </c>
      <c r="Y195" s="157">
        <v>41765</v>
      </c>
      <c r="Z195" s="170">
        <f t="shared" si="48"/>
        <v>63</v>
      </c>
      <c r="AA195" s="170">
        <f t="shared" si="48"/>
        <v>63</v>
      </c>
      <c r="AB195" s="170">
        <f t="shared" si="48"/>
        <v>88</v>
      </c>
      <c r="AC195" s="170">
        <f t="shared" si="48"/>
        <v>91</v>
      </c>
      <c r="AD195" s="170">
        <f t="shared" si="48"/>
        <v>99</v>
      </c>
      <c r="AE195" s="170">
        <f t="shared" si="48"/>
        <v>106</v>
      </c>
      <c r="AF195" s="161">
        <v>52</v>
      </c>
      <c r="AG195" s="169">
        <v>4</v>
      </c>
      <c r="AH195" s="182">
        <v>134</v>
      </c>
      <c r="AI195" s="182">
        <v>111</v>
      </c>
      <c r="AJ195" s="169">
        <v>13</v>
      </c>
      <c r="AK195" s="182">
        <v>160</v>
      </c>
      <c r="AL195" s="182">
        <v>96</v>
      </c>
      <c r="AM195" s="169">
        <v>12</v>
      </c>
      <c r="AN195" s="182">
        <v>158</v>
      </c>
      <c r="AO195" s="182">
        <v>114</v>
      </c>
      <c r="AP195" s="169">
        <v>11</v>
      </c>
      <c r="AQ195" s="182">
        <f t="shared" si="49"/>
        <v>150.66666666666666</v>
      </c>
      <c r="AR195" s="182">
        <f t="shared" si="50"/>
        <v>107</v>
      </c>
      <c r="AS195" s="182">
        <f t="shared" si="51"/>
        <v>12</v>
      </c>
      <c r="AT195" s="158"/>
    </row>
    <row r="196" spans="1:46">
      <c r="A196" s="158" t="s">
        <v>574</v>
      </c>
      <c r="B196" s="181" t="s">
        <v>573</v>
      </c>
      <c r="C196" s="158" t="s">
        <v>574</v>
      </c>
      <c r="D196" s="188">
        <v>2</v>
      </c>
      <c r="E196" s="188">
        <v>1</v>
      </c>
      <c r="F196" s="188">
        <v>15</v>
      </c>
      <c r="G196" s="178">
        <v>41659</v>
      </c>
      <c r="H196" s="179">
        <v>213</v>
      </c>
      <c r="I196" s="188">
        <v>91</v>
      </c>
      <c r="J196" s="204" t="s">
        <v>181</v>
      </c>
      <c r="L196" s="188" t="s">
        <v>354</v>
      </c>
      <c r="M196" s="158" t="s">
        <v>575</v>
      </c>
      <c r="N196" s="158" t="s">
        <v>576</v>
      </c>
      <c r="Q196" s="192">
        <v>24.167983333333332</v>
      </c>
      <c r="R196" s="192">
        <v>115.88386666666666</v>
      </c>
      <c r="S196" s="196">
        <v>286</v>
      </c>
      <c r="T196" s="157">
        <v>41887</v>
      </c>
      <c r="U196" s="157">
        <v>41901</v>
      </c>
      <c r="V196" s="157">
        <v>41901</v>
      </c>
      <c r="W196" s="157">
        <v>41908</v>
      </c>
      <c r="Z196" s="170">
        <f t="shared" ref="Z196:AC198" si="52">T196-$G196</f>
        <v>228</v>
      </c>
      <c r="AA196" s="170">
        <f t="shared" si="52"/>
        <v>242</v>
      </c>
      <c r="AB196" s="170">
        <f t="shared" si="52"/>
        <v>242</v>
      </c>
      <c r="AC196" s="170">
        <f t="shared" si="52"/>
        <v>249</v>
      </c>
      <c r="AF196" s="161">
        <v>71</v>
      </c>
      <c r="AG196" s="169">
        <v>17</v>
      </c>
      <c r="AH196" s="182">
        <v>282</v>
      </c>
      <c r="AI196" s="182">
        <v>186</v>
      </c>
      <c r="AJ196" s="169">
        <v>12</v>
      </c>
      <c r="AK196" s="182">
        <v>252</v>
      </c>
      <c r="AL196" s="182">
        <v>175</v>
      </c>
      <c r="AM196" s="169">
        <v>16</v>
      </c>
      <c r="AN196" s="182">
        <v>262</v>
      </c>
      <c r="AO196" s="182">
        <v>168</v>
      </c>
      <c r="AP196" s="169">
        <v>19</v>
      </c>
      <c r="AQ196" s="182">
        <f t="shared" si="49"/>
        <v>265.33333333333331</v>
      </c>
      <c r="AR196" s="182">
        <f t="shared" si="50"/>
        <v>176.33333333333334</v>
      </c>
      <c r="AS196" s="182">
        <f t="shared" si="51"/>
        <v>15.666666666666666</v>
      </c>
      <c r="AT196" s="158"/>
    </row>
    <row r="197" spans="1:46">
      <c r="A197" s="158" t="s">
        <v>574</v>
      </c>
      <c r="B197" s="181" t="s">
        <v>573</v>
      </c>
      <c r="C197" s="158" t="s">
        <v>574</v>
      </c>
      <c r="D197" s="188">
        <v>2</v>
      </c>
      <c r="E197" s="188">
        <v>1</v>
      </c>
      <c r="F197" s="188">
        <v>15</v>
      </c>
      <c r="G197" s="178">
        <v>41659</v>
      </c>
      <c r="H197" s="179">
        <v>214</v>
      </c>
      <c r="I197" s="188">
        <v>92</v>
      </c>
      <c r="J197" s="204" t="s">
        <v>181</v>
      </c>
      <c r="L197" s="188" t="s">
        <v>354</v>
      </c>
      <c r="M197" s="158" t="s">
        <v>575</v>
      </c>
      <c r="N197" s="158" t="s">
        <v>576</v>
      </c>
      <c r="Q197" s="192">
        <v>24.167983333333332</v>
      </c>
      <c r="R197" s="192">
        <v>115.88386666666666</v>
      </c>
      <c r="S197" s="196">
        <v>286</v>
      </c>
      <c r="T197" s="157">
        <v>41880</v>
      </c>
      <c r="U197" s="157">
        <v>41894</v>
      </c>
      <c r="V197" s="157">
        <v>41894</v>
      </c>
      <c r="W197" s="157">
        <v>41901</v>
      </c>
      <c r="Z197" s="170">
        <f t="shared" si="52"/>
        <v>221</v>
      </c>
      <c r="AA197" s="170">
        <f t="shared" si="52"/>
        <v>235</v>
      </c>
      <c r="AB197" s="170">
        <f t="shared" si="52"/>
        <v>235</v>
      </c>
      <c r="AC197" s="170">
        <f t="shared" si="52"/>
        <v>242</v>
      </c>
      <c r="AF197" s="161">
        <v>82</v>
      </c>
      <c r="AG197" s="169">
        <v>25</v>
      </c>
      <c r="AH197" s="182">
        <v>267</v>
      </c>
      <c r="AI197" s="182">
        <v>185</v>
      </c>
      <c r="AJ197" s="169">
        <v>14</v>
      </c>
      <c r="AK197" s="182">
        <v>330</v>
      </c>
      <c r="AL197" s="182">
        <v>231</v>
      </c>
      <c r="AM197" s="169">
        <v>12</v>
      </c>
      <c r="AN197" s="182">
        <v>275</v>
      </c>
      <c r="AO197" s="182">
        <v>186</v>
      </c>
      <c r="AP197" s="169">
        <v>14</v>
      </c>
      <c r="AQ197" s="182">
        <f t="shared" si="49"/>
        <v>290.66666666666669</v>
      </c>
      <c r="AR197" s="182">
        <f t="shared" si="50"/>
        <v>200.66666666666666</v>
      </c>
      <c r="AS197" s="182">
        <f t="shared" si="51"/>
        <v>13.333333333333334</v>
      </c>
      <c r="AT197" s="158"/>
    </row>
    <row r="198" spans="1:46">
      <c r="A198" s="158" t="s">
        <v>574</v>
      </c>
      <c r="B198" s="181" t="s">
        <v>573</v>
      </c>
      <c r="C198" s="158" t="s">
        <v>574</v>
      </c>
      <c r="D198" s="188">
        <v>2</v>
      </c>
      <c r="E198" s="188">
        <v>1</v>
      </c>
      <c r="F198" s="188">
        <v>15</v>
      </c>
      <c r="G198" s="178">
        <v>41659</v>
      </c>
      <c r="H198" s="179">
        <v>215</v>
      </c>
      <c r="I198" s="188">
        <v>93</v>
      </c>
      <c r="J198" s="204" t="s">
        <v>181</v>
      </c>
      <c r="L198" s="188" t="s">
        <v>354</v>
      </c>
      <c r="M198" s="158" t="s">
        <v>575</v>
      </c>
      <c r="N198" s="158" t="s">
        <v>576</v>
      </c>
      <c r="Q198" s="192">
        <v>24.167983333333332</v>
      </c>
      <c r="R198" s="192">
        <v>115.88386666666666</v>
      </c>
      <c r="S198" s="196">
        <v>286</v>
      </c>
      <c r="T198" s="157">
        <v>41887</v>
      </c>
      <c r="U198" s="157">
        <v>41901</v>
      </c>
      <c r="V198" s="157">
        <v>41901</v>
      </c>
      <c r="W198" s="157">
        <v>41908</v>
      </c>
      <c r="Z198" s="170">
        <f t="shared" si="52"/>
        <v>228</v>
      </c>
      <c r="AA198" s="170">
        <f t="shared" si="52"/>
        <v>242</v>
      </c>
      <c r="AB198" s="170">
        <f t="shared" si="52"/>
        <v>242</v>
      </c>
      <c r="AC198" s="170">
        <f t="shared" si="52"/>
        <v>249</v>
      </c>
      <c r="AF198" s="161">
        <v>60</v>
      </c>
      <c r="AG198" s="169">
        <v>22</v>
      </c>
      <c r="AH198" s="182">
        <v>273</v>
      </c>
      <c r="AI198" s="182">
        <v>213</v>
      </c>
      <c r="AJ198" s="169">
        <v>17</v>
      </c>
      <c r="AK198" s="182">
        <v>275</v>
      </c>
      <c r="AL198" s="182">
        <v>188</v>
      </c>
      <c r="AM198" s="169">
        <v>16</v>
      </c>
      <c r="AN198" s="182">
        <v>281</v>
      </c>
      <c r="AO198" s="182">
        <v>215</v>
      </c>
      <c r="AP198" s="169">
        <v>12</v>
      </c>
      <c r="AQ198" s="182">
        <f t="shared" si="49"/>
        <v>276.33333333333331</v>
      </c>
      <c r="AR198" s="182">
        <f t="shared" si="50"/>
        <v>205.33333333333334</v>
      </c>
      <c r="AS198" s="182">
        <f t="shared" si="51"/>
        <v>15</v>
      </c>
      <c r="AT198" s="158"/>
    </row>
    <row r="199" spans="1:46">
      <c r="A199" s="158" t="s">
        <v>578</v>
      </c>
      <c r="B199" s="181" t="s">
        <v>577</v>
      </c>
      <c r="C199" s="158" t="s">
        <v>578</v>
      </c>
      <c r="D199" s="188">
        <v>3</v>
      </c>
      <c r="E199" s="188">
        <v>2</v>
      </c>
      <c r="F199" s="188">
        <v>10</v>
      </c>
      <c r="G199" s="178">
        <v>42170</v>
      </c>
      <c r="H199" s="179">
        <v>273</v>
      </c>
      <c r="I199" s="188">
        <v>34</v>
      </c>
      <c r="J199" s="204" t="s">
        <v>181</v>
      </c>
      <c r="L199" s="188" t="s">
        <v>354</v>
      </c>
      <c r="M199" s="158" t="s">
        <v>575</v>
      </c>
      <c r="N199" s="158" t="s">
        <v>579</v>
      </c>
      <c r="Q199" s="192">
        <v>22.913366666666668</v>
      </c>
      <c r="R199" s="192">
        <v>112.33696666666667</v>
      </c>
      <c r="S199" s="196">
        <v>20</v>
      </c>
      <c r="T199" s="157">
        <v>42233</v>
      </c>
      <c r="AF199" s="161">
        <v>101</v>
      </c>
      <c r="AG199" s="169" t="s">
        <v>606</v>
      </c>
      <c r="AH199" s="182">
        <v>168.5</v>
      </c>
      <c r="AI199" s="182">
        <v>95.6</v>
      </c>
      <c r="AJ199" s="169">
        <v>10</v>
      </c>
      <c r="AK199" s="182">
        <v>157.4</v>
      </c>
      <c r="AL199" s="182">
        <v>91.3</v>
      </c>
      <c r="AM199" s="169">
        <v>11</v>
      </c>
      <c r="AN199" s="182">
        <v>138.5</v>
      </c>
      <c r="AO199" s="182">
        <v>69.5</v>
      </c>
      <c r="AP199" s="169">
        <v>9</v>
      </c>
      <c r="AQ199" s="182">
        <f t="shared" si="49"/>
        <v>154.79999999999998</v>
      </c>
      <c r="AR199" s="182">
        <f t="shared" si="50"/>
        <v>85.466666666666654</v>
      </c>
      <c r="AS199" s="182">
        <f t="shared" si="51"/>
        <v>10</v>
      </c>
      <c r="AT199" s="158"/>
    </row>
    <row r="200" spans="1:46">
      <c r="A200" s="158" t="s">
        <v>578</v>
      </c>
      <c r="B200" s="181" t="s">
        <v>577</v>
      </c>
      <c r="C200" s="158" t="s">
        <v>578</v>
      </c>
      <c r="D200" s="188">
        <v>3</v>
      </c>
      <c r="E200" s="188">
        <v>2</v>
      </c>
      <c r="F200" s="188">
        <v>10</v>
      </c>
      <c r="G200" s="178">
        <v>42170</v>
      </c>
      <c r="H200" s="179">
        <v>274</v>
      </c>
      <c r="I200" s="188">
        <v>35</v>
      </c>
      <c r="J200" s="204" t="s">
        <v>181</v>
      </c>
      <c r="L200" s="188" t="s">
        <v>354</v>
      </c>
      <c r="M200" s="158" t="s">
        <v>575</v>
      </c>
      <c r="N200" s="158" t="s">
        <v>579</v>
      </c>
      <c r="Q200" s="192">
        <v>22.913366666666668</v>
      </c>
      <c r="R200" s="192">
        <v>112.33696666666667</v>
      </c>
      <c r="S200" s="196">
        <v>20</v>
      </c>
      <c r="T200" s="157">
        <v>42212</v>
      </c>
      <c r="U200" s="157">
        <v>42219</v>
      </c>
      <c r="V200" s="157">
        <v>42226</v>
      </c>
      <c r="W200" s="157">
        <v>42233</v>
      </c>
      <c r="X200" s="157">
        <v>42247</v>
      </c>
      <c r="Z200" s="170">
        <f t="shared" ref="Z200:AD204" si="53">T200-$G200</f>
        <v>42</v>
      </c>
      <c r="AA200" s="170">
        <f t="shared" si="53"/>
        <v>49</v>
      </c>
      <c r="AB200" s="170">
        <f t="shared" si="53"/>
        <v>56</v>
      </c>
      <c r="AC200" s="170">
        <f t="shared" si="53"/>
        <v>63</v>
      </c>
      <c r="AD200" s="170">
        <f t="shared" si="53"/>
        <v>77</v>
      </c>
      <c r="AF200" s="161">
        <v>102</v>
      </c>
      <c r="AG200" s="169">
        <v>1</v>
      </c>
      <c r="AH200" s="182">
        <v>165.1</v>
      </c>
      <c r="AI200" s="182">
        <v>83</v>
      </c>
      <c r="AJ200" s="169">
        <v>7</v>
      </c>
      <c r="AK200" s="182">
        <v>165.8</v>
      </c>
      <c r="AL200" s="182">
        <v>90.2</v>
      </c>
      <c r="AM200" s="169">
        <v>8</v>
      </c>
      <c r="AN200" s="182">
        <v>163.5</v>
      </c>
      <c r="AO200" s="182">
        <v>90.7</v>
      </c>
      <c r="AP200" s="169">
        <v>8</v>
      </c>
      <c r="AQ200" s="182">
        <f t="shared" si="49"/>
        <v>164.79999999999998</v>
      </c>
      <c r="AR200" s="182">
        <f t="shared" si="50"/>
        <v>87.966666666666654</v>
      </c>
      <c r="AS200" s="182">
        <f t="shared" si="51"/>
        <v>7.666666666666667</v>
      </c>
      <c r="AT200" s="158"/>
    </row>
    <row r="201" spans="1:46">
      <c r="A201" s="158" t="s">
        <v>578</v>
      </c>
      <c r="B201" s="181" t="s">
        <v>577</v>
      </c>
      <c r="C201" s="158" t="s">
        <v>578</v>
      </c>
      <c r="D201" s="188">
        <v>3</v>
      </c>
      <c r="E201" s="188">
        <v>2</v>
      </c>
      <c r="F201" s="188">
        <v>10</v>
      </c>
      <c r="G201" s="178">
        <v>42170</v>
      </c>
      <c r="H201" s="179">
        <v>275</v>
      </c>
      <c r="I201" s="188">
        <v>36</v>
      </c>
      <c r="J201" s="204" t="s">
        <v>181</v>
      </c>
      <c r="L201" s="188" t="s">
        <v>354</v>
      </c>
      <c r="M201" s="158" t="s">
        <v>575</v>
      </c>
      <c r="N201" s="158" t="s">
        <v>579</v>
      </c>
      <c r="Q201" s="192">
        <v>22.913366666666668</v>
      </c>
      <c r="R201" s="192">
        <v>112.33696666666667</v>
      </c>
      <c r="S201" s="196">
        <v>20</v>
      </c>
      <c r="T201" s="157">
        <v>42212</v>
      </c>
      <c r="U201" s="157">
        <v>42226</v>
      </c>
      <c r="V201" s="157">
        <v>42226</v>
      </c>
      <c r="W201" s="157">
        <v>42233</v>
      </c>
      <c r="X201" s="157">
        <v>42233</v>
      </c>
      <c r="Y201" s="157">
        <v>42261</v>
      </c>
      <c r="Z201" s="170">
        <f t="shared" si="53"/>
        <v>42</v>
      </c>
      <c r="AA201" s="170">
        <f t="shared" si="53"/>
        <v>56</v>
      </c>
      <c r="AB201" s="170">
        <f t="shared" si="53"/>
        <v>56</v>
      </c>
      <c r="AC201" s="170">
        <f t="shared" si="53"/>
        <v>63</v>
      </c>
      <c r="AD201" s="170">
        <f t="shared" si="53"/>
        <v>63</v>
      </c>
      <c r="AE201" s="170">
        <f>Y201-$G201</f>
        <v>91</v>
      </c>
      <c r="AF201" s="161">
        <v>125</v>
      </c>
      <c r="AG201" s="169">
        <v>4</v>
      </c>
      <c r="AH201" s="182">
        <v>153.19999999999999</v>
      </c>
      <c r="AI201" s="182">
        <v>84.9</v>
      </c>
      <c r="AJ201" s="169">
        <v>10</v>
      </c>
      <c r="AK201" s="182">
        <v>133.19999999999999</v>
      </c>
      <c r="AL201" s="182">
        <v>77</v>
      </c>
      <c r="AM201" s="169">
        <v>12</v>
      </c>
      <c r="AN201" s="182">
        <v>133</v>
      </c>
      <c r="AO201" s="182">
        <v>85.1</v>
      </c>
      <c r="AP201" s="169">
        <v>8</v>
      </c>
      <c r="AQ201" s="182">
        <f t="shared" si="49"/>
        <v>139.79999999999998</v>
      </c>
      <c r="AR201" s="182">
        <f t="shared" si="50"/>
        <v>82.333333333333329</v>
      </c>
      <c r="AS201" s="182">
        <f t="shared" si="51"/>
        <v>10</v>
      </c>
      <c r="AT201" s="158"/>
    </row>
    <row r="202" spans="1:46">
      <c r="A202" s="158" t="s">
        <v>578</v>
      </c>
      <c r="B202" s="181" t="s">
        <v>577</v>
      </c>
      <c r="C202" s="158" t="s">
        <v>578</v>
      </c>
      <c r="D202" s="188">
        <v>2</v>
      </c>
      <c r="E202" s="188">
        <v>2</v>
      </c>
      <c r="F202" s="188">
        <v>12.5</v>
      </c>
      <c r="G202" s="178">
        <v>41659</v>
      </c>
      <c r="H202" s="179">
        <v>160</v>
      </c>
      <c r="I202" s="188">
        <v>34</v>
      </c>
      <c r="J202" s="204" t="s">
        <v>181</v>
      </c>
      <c r="L202" s="188" t="s">
        <v>354</v>
      </c>
      <c r="M202" s="158" t="s">
        <v>575</v>
      </c>
      <c r="N202" s="158" t="s">
        <v>579</v>
      </c>
      <c r="Q202" s="192">
        <v>22.913366666666668</v>
      </c>
      <c r="R202" s="192">
        <v>112.33696666666667</v>
      </c>
      <c r="S202" s="196">
        <v>20</v>
      </c>
      <c r="T202" s="157">
        <v>41719</v>
      </c>
      <c r="U202" s="157">
        <v>41722</v>
      </c>
      <c r="V202" s="157">
        <v>41740</v>
      </c>
      <c r="W202" s="157">
        <v>41743</v>
      </c>
      <c r="X202" s="157">
        <v>41758</v>
      </c>
      <c r="Y202" s="157">
        <v>41758</v>
      </c>
      <c r="Z202" s="170">
        <f t="shared" si="53"/>
        <v>60</v>
      </c>
      <c r="AA202" s="170">
        <f t="shared" si="53"/>
        <v>63</v>
      </c>
      <c r="AB202" s="170">
        <f t="shared" si="53"/>
        <v>81</v>
      </c>
      <c r="AC202" s="170">
        <f t="shared" si="53"/>
        <v>84</v>
      </c>
      <c r="AD202" s="170">
        <f t="shared" si="53"/>
        <v>99</v>
      </c>
      <c r="AE202" s="170">
        <f>Y202-$G202</f>
        <v>99</v>
      </c>
      <c r="AF202" s="161">
        <v>102</v>
      </c>
      <c r="AG202" s="169">
        <v>40</v>
      </c>
      <c r="AH202" s="182">
        <v>303</v>
      </c>
      <c r="AI202" s="182">
        <v>210</v>
      </c>
      <c r="AJ202" s="169">
        <v>10</v>
      </c>
      <c r="AK202" s="182">
        <v>330</v>
      </c>
      <c r="AL202" s="182">
        <v>269.5</v>
      </c>
      <c r="AM202" s="169">
        <v>13</v>
      </c>
      <c r="AN202" s="182">
        <v>337</v>
      </c>
      <c r="AO202" s="182">
        <v>260</v>
      </c>
      <c r="AP202" s="169">
        <v>15</v>
      </c>
      <c r="AQ202" s="182">
        <f t="shared" si="49"/>
        <v>323.33333333333331</v>
      </c>
      <c r="AR202" s="182">
        <f t="shared" si="50"/>
        <v>246.5</v>
      </c>
      <c r="AS202" s="182">
        <f t="shared" si="51"/>
        <v>12.666666666666666</v>
      </c>
      <c r="AT202" s="158"/>
    </row>
    <row r="203" spans="1:46">
      <c r="A203" s="158" t="s">
        <v>578</v>
      </c>
      <c r="B203" s="181" t="s">
        <v>577</v>
      </c>
      <c r="C203" s="158" t="s">
        <v>578</v>
      </c>
      <c r="D203" s="188">
        <v>2</v>
      </c>
      <c r="E203" s="188">
        <v>2</v>
      </c>
      <c r="F203" s="188">
        <v>12.5</v>
      </c>
      <c r="G203" s="178">
        <v>41659</v>
      </c>
      <c r="H203" s="179">
        <v>161</v>
      </c>
      <c r="I203" s="188">
        <v>35</v>
      </c>
      <c r="J203" s="204" t="s">
        <v>181</v>
      </c>
      <c r="L203" s="188" t="s">
        <v>354</v>
      </c>
      <c r="M203" s="158" t="s">
        <v>575</v>
      </c>
      <c r="N203" s="158" t="s">
        <v>579</v>
      </c>
      <c r="Q203" s="192">
        <v>22.913366666666668</v>
      </c>
      <c r="R203" s="192">
        <v>112.33696666666667</v>
      </c>
      <c r="S203" s="196">
        <v>20</v>
      </c>
      <c r="T203" s="157">
        <v>41712</v>
      </c>
      <c r="U203" s="157">
        <v>41719</v>
      </c>
      <c r="V203" s="157">
        <v>41733</v>
      </c>
      <c r="W203" s="157">
        <v>41740</v>
      </c>
      <c r="X203" s="157">
        <v>41747</v>
      </c>
      <c r="Y203" s="157">
        <v>41750</v>
      </c>
      <c r="Z203" s="170">
        <f t="shared" si="53"/>
        <v>53</v>
      </c>
      <c r="AA203" s="170">
        <f t="shared" si="53"/>
        <v>60</v>
      </c>
      <c r="AB203" s="170">
        <f t="shared" si="53"/>
        <v>74</v>
      </c>
      <c r="AC203" s="170">
        <f t="shared" si="53"/>
        <v>81</v>
      </c>
      <c r="AD203" s="170">
        <f t="shared" si="53"/>
        <v>88</v>
      </c>
      <c r="AE203" s="170">
        <f>Y203-$G203</f>
        <v>91</v>
      </c>
      <c r="AF203" s="161">
        <v>107</v>
      </c>
      <c r="AG203" s="169">
        <v>34</v>
      </c>
      <c r="AH203" s="182">
        <v>326</v>
      </c>
      <c r="AI203" s="182">
        <v>239</v>
      </c>
      <c r="AJ203" s="169">
        <v>12</v>
      </c>
      <c r="AK203" s="182">
        <v>299</v>
      </c>
      <c r="AL203" s="182">
        <v>200</v>
      </c>
      <c r="AM203" s="169">
        <v>13</v>
      </c>
      <c r="AN203" s="182">
        <v>310</v>
      </c>
      <c r="AO203" s="182">
        <v>220</v>
      </c>
      <c r="AP203" s="169">
        <v>11</v>
      </c>
      <c r="AQ203" s="182">
        <f t="shared" si="49"/>
        <v>311.66666666666669</v>
      </c>
      <c r="AR203" s="182">
        <f t="shared" si="50"/>
        <v>219.66666666666666</v>
      </c>
      <c r="AS203" s="182">
        <f t="shared" si="51"/>
        <v>12</v>
      </c>
      <c r="AT203" s="158"/>
    </row>
    <row r="204" spans="1:46">
      <c r="A204" s="158" t="s">
        <v>578</v>
      </c>
      <c r="B204" s="181" t="s">
        <v>577</v>
      </c>
      <c r="C204" s="158" t="s">
        <v>578</v>
      </c>
      <c r="D204" s="188">
        <v>2</v>
      </c>
      <c r="E204" s="188">
        <v>2</v>
      </c>
      <c r="F204" s="188">
        <v>12.5</v>
      </c>
      <c r="G204" s="178">
        <v>41659</v>
      </c>
      <c r="H204" s="179">
        <v>162</v>
      </c>
      <c r="I204" s="188">
        <v>36</v>
      </c>
      <c r="J204" s="204" t="s">
        <v>181</v>
      </c>
      <c r="L204" s="188" t="s">
        <v>354</v>
      </c>
      <c r="M204" s="158" t="s">
        <v>575</v>
      </c>
      <c r="N204" s="158" t="s">
        <v>579</v>
      </c>
      <c r="Q204" s="192">
        <v>22.913366666666668</v>
      </c>
      <c r="R204" s="192">
        <v>112.33696666666667</v>
      </c>
      <c r="S204" s="196">
        <v>20</v>
      </c>
      <c r="T204" s="157">
        <v>41712</v>
      </c>
      <c r="U204" s="157">
        <v>41719</v>
      </c>
      <c r="V204" s="157">
        <v>41733</v>
      </c>
      <c r="W204" s="157">
        <v>41736</v>
      </c>
      <c r="X204" s="157">
        <v>41743</v>
      </c>
      <c r="Y204" s="157">
        <v>41750</v>
      </c>
      <c r="Z204" s="170">
        <f t="shared" si="53"/>
        <v>53</v>
      </c>
      <c r="AA204" s="170">
        <f t="shared" si="53"/>
        <v>60</v>
      </c>
      <c r="AB204" s="170">
        <f t="shared" si="53"/>
        <v>74</v>
      </c>
      <c r="AC204" s="170">
        <f t="shared" si="53"/>
        <v>77</v>
      </c>
      <c r="AD204" s="170">
        <f t="shared" si="53"/>
        <v>84</v>
      </c>
      <c r="AE204" s="170">
        <f>Y204-$G204</f>
        <v>91</v>
      </c>
      <c r="AF204" s="161">
        <v>77</v>
      </c>
      <c r="AG204" s="169">
        <v>32</v>
      </c>
      <c r="AH204" s="182">
        <v>333</v>
      </c>
      <c r="AI204" s="182">
        <v>217</v>
      </c>
      <c r="AJ204" s="169">
        <v>13</v>
      </c>
      <c r="AK204" s="182">
        <v>359</v>
      </c>
      <c r="AL204" s="182">
        <v>233</v>
      </c>
      <c r="AM204" s="169">
        <v>9</v>
      </c>
      <c r="AN204" s="182">
        <v>346</v>
      </c>
      <c r="AO204" s="182">
        <v>231</v>
      </c>
      <c r="AP204" s="169">
        <v>10</v>
      </c>
      <c r="AQ204" s="182">
        <f t="shared" si="49"/>
        <v>346</v>
      </c>
      <c r="AR204" s="182">
        <f t="shared" si="50"/>
        <v>227</v>
      </c>
      <c r="AS204" s="182">
        <f t="shared" si="51"/>
        <v>10.666666666666666</v>
      </c>
      <c r="AT204" s="158"/>
    </row>
    <row r="205" spans="1:46">
      <c r="A205" s="158" t="s">
        <v>578</v>
      </c>
      <c r="B205" s="181" t="s">
        <v>577</v>
      </c>
      <c r="C205" s="158" t="s">
        <v>578</v>
      </c>
      <c r="D205" s="188">
        <v>2</v>
      </c>
      <c r="E205" s="188">
        <v>1</v>
      </c>
      <c r="F205" s="188">
        <v>15</v>
      </c>
      <c r="G205" s="178">
        <v>41659</v>
      </c>
      <c r="H205" s="179">
        <v>216</v>
      </c>
      <c r="I205" s="188">
        <v>94</v>
      </c>
      <c r="J205" s="204" t="s">
        <v>181</v>
      </c>
      <c r="L205" s="188" t="s">
        <v>354</v>
      </c>
      <c r="M205" s="158" t="s">
        <v>575</v>
      </c>
      <c r="N205" s="158" t="s">
        <v>579</v>
      </c>
      <c r="Q205" s="192">
        <v>22.913366666666668</v>
      </c>
      <c r="R205" s="192">
        <v>112.33696666666667</v>
      </c>
      <c r="S205" s="196">
        <v>20</v>
      </c>
      <c r="T205" s="157">
        <v>41859</v>
      </c>
      <c r="Z205" s="170">
        <f>T205-$G205</f>
        <v>200</v>
      </c>
      <c r="AF205" s="161">
        <v>50</v>
      </c>
      <c r="AG205" s="169">
        <v>7</v>
      </c>
      <c r="AH205" s="182">
        <v>335</v>
      </c>
      <c r="AI205" s="182">
        <v>262</v>
      </c>
      <c r="AJ205" s="169">
        <v>22</v>
      </c>
      <c r="AK205" s="182">
        <v>313</v>
      </c>
      <c r="AL205" s="182">
        <v>215</v>
      </c>
      <c r="AM205" s="169">
        <v>15</v>
      </c>
      <c r="AN205" s="182">
        <v>310</v>
      </c>
      <c r="AO205" s="182">
        <v>222</v>
      </c>
      <c r="AP205" s="169">
        <v>17</v>
      </c>
      <c r="AQ205" s="182">
        <f t="shared" si="49"/>
        <v>319.33333333333331</v>
      </c>
      <c r="AR205" s="182">
        <f t="shared" si="50"/>
        <v>233</v>
      </c>
      <c r="AS205" s="182">
        <f t="shared" si="51"/>
        <v>18</v>
      </c>
      <c r="AT205" s="158"/>
    </row>
    <row r="206" spans="1:46">
      <c r="A206" s="158" t="s">
        <v>578</v>
      </c>
      <c r="B206" s="181" t="s">
        <v>577</v>
      </c>
      <c r="C206" s="158" t="s">
        <v>578</v>
      </c>
      <c r="D206" s="188">
        <v>2</v>
      </c>
      <c r="E206" s="188">
        <v>1</v>
      </c>
      <c r="F206" s="188">
        <v>15</v>
      </c>
      <c r="G206" s="178">
        <v>41659</v>
      </c>
      <c r="H206" s="179">
        <v>217</v>
      </c>
      <c r="I206" s="188">
        <v>95</v>
      </c>
      <c r="J206" s="204" t="s">
        <v>181</v>
      </c>
      <c r="L206" s="188" t="s">
        <v>354</v>
      </c>
      <c r="M206" s="158" t="s">
        <v>575</v>
      </c>
      <c r="N206" s="158" t="s">
        <v>579</v>
      </c>
      <c r="Q206" s="192">
        <v>22.913366666666668</v>
      </c>
      <c r="R206" s="192">
        <v>112.33696666666667</v>
      </c>
      <c r="S206" s="196">
        <v>20</v>
      </c>
      <c r="T206" s="157">
        <v>41859</v>
      </c>
      <c r="Z206" s="170">
        <f>T206-$G206</f>
        <v>200</v>
      </c>
      <c r="AF206" s="161">
        <v>51</v>
      </c>
      <c r="AG206" s="169">
        <v>13</v>
      </c>
      <c r="AH206" s="182">
        <v>314</v>
      </c>
      <c r="AI206" s="182">
        <v>262</v>
      </c>
      <c r="AJ206" s="169">
        <v>19</v>
      </c>
      <c r="AK206" s="182">
        <v>324</v>
      </c>
      <c r="AL206" s="182">
        <v>251</v>
      </c>
      <c r="AM206" s="169">
        <v>20</v>
      </c>
      <c r="AN206" s="182">
        <v>315</v>
      </c>
      <c r="AO206" s="182">
        <v>255</v>
      </c>
      <c r="AP206" s="169">
        <v>19</v>
      </c>
      <c r="AQ206" s="182">
        <f t="shared" si="49"/>
        <v>317.66666666666669</v>
      </c>
      <c r="AR206" s="182">
        <f t="shared" si="50"/>
        <v>256</v>
      </c>
      <c r="AS206" s="182">
        <f t="shared" si="51"/>
        <v>19.333333333333332</v>
      </c>
      <c r="AT206" s="158"/>
    </row>
    <row r="207" spans="1:46">
      <c r="A207" s="158" t="s">
        <v>578</v>
      </c>
      <c r="B207" s="181" t="s">
        <v>577</v>
      </c>
      <c r="C207" s="158" t="s">
        <v>578</v>
      </c>
      <c r="D207" s="188">
        <v>2</v>
      </c>
      <c r="E207" s="188">
        <v>1</v>
      </c>
      <c r="F207" s="188">
        <v>15</v>
      </c>
      <c r="G207" s="178">
        <v>41659</v>
      </c>
      <c r="H207" s="179">
        <v>218</v>
      </c>
      <c r="I207" s="188">
        <v>96</v>
      </c>
      <c r="J207" s="204" t="s">
        <v>181</v>
      </c>
      <c r="L207" s="188" t="s">
        <v>354</v>
      </c>
      <c r="M207" s="158" t="s">
        <v>575</v>
      </c>
      <c r="N207" s="158" t="s">
        <v>579</v>
      </c>
      <c r="Q207" s="192">
        <v>22.913366666666668</v>
      </c>
      <c r="R207" s="192">
        <v>112.33696666666667</v>
      </c>
      <c r="S207" s="196">
        <v>20</v>
      </c>
      <c r="T207" s="157">
        <v>41799</v>
      </c>
      <c r="U207" s="157">
        <v>41824</v>
      </c>
      <c r="V207" s="157">
        <v>41831</v>
      </c>
      <c r="W207" s="157">
        <v>41838</v>
      </c>
      <c r="Z207" s="170">
        <f>T207-$G207</f>
        <v>140</v>
      </c>
      <c r="AA207" s="170">
        <f>U207-$G207</f>
        <v>165</v>
      </c>
      <c r="AB207" s="170">
        <f>V207-$G207</f>
        <v>172</v>
      </c>
      <c r="AC207" s="170">
        <f>W207-$G207</f>
        <v>179</v>
      </c>
      <c r="AF207" s="161">
        <v>45</v>
      </c>
      <c r="AG207" s="169">
        <v>1</v>
      </c>
      <c r="AH207" s="182">
        <v>300</v>
      </c>
      <c r="AI207" s="182">
        <v>179</v>
      </c>
      <c r="AJ207" s="169">
        <v>11</v>
      </c>
      <c r="AK207" s="182">
        <v>296</v>
      </c>
      <c r="AL207" s="182">
        <v>195</v>
      </c>
      <c r="AM207" s="169">
        <v>15</v>
      </c>
      <c r="AN207" s="182">
        <v>295</v>
      </c>
      <c r="AO207" s="182">
        <v>241</v>
      </c>
      <c r="AP207" s="169">
        <v>24</v>
      </c>
      <c r="AQ207" s="182">
        <f t="shared" si="49"/>
        <v>297</v>
      </c>
      <c r="AR207" s="182">
        <f t="shared" si="50"/>
        <v>205</v>
      </c>
      <c r="AS207" s="182">
        <f t="shared" si="51"/>
        <v>16.666666666666668</v>
      </c>
      <c r="AT207" s="158"/>
    </row>
    <row r="208" spans="1:46">
      <c r="A208" s="158" t="s">
        <v>581</v>
      </c>
      <c r="B208" s="181" t="s">
        <v>580</v>
      </c>
      <c r="C208" s="158" t="s">
        <v>581</v>
      </c>
      <c r="D208" s="188">
        <v>3</v>
      </c>
      <c r="E208" s="188">
        <v>2</v>
      </c>
      <c r="F208" s="188">
        <v>10</v>
      </c>
      <c r="G208" s="178">
        <v>42170</v>
      </c>
      <c r="H208" s="179">
        <v>276</v>
      </c>
      <c r="I208" s="188">
        <v>37</v>
      </c>
      <c r="J208" s="204" t="s">
        <v>181</v>
      </c>
      <c r="L208" s="188" t="s">
        <v>354</v>
      </c>
      <c r="M208" s="158" t="s">
        <v>582</v>
      </c>
      <c r="N208" s="158" t="s">
        <v>583</v>
      </c>
      <c r="Q208" s="192">
        <v>19.630433333333333</v>
      </c>
      <c r="R208" s="192">
        <v>110.29088333333333</v>
      </c>
      <c r="S208" s="196">
        <v>84</v>
      </c>
      <c r="AF208" s="161">
        <v>157</v>
      </c>
      <c r="AG208" s="169">
        <v>0</v>
      </c>
      <c r="AH208" s="182">
        <v>113.2</v>
      </c>
      <c r="AI208" s="182">
        <v>60</v>
      </c>
      <c r="AJ208" s="169">
        <v>12</v>
      </c>
      <c r="AK208" s="182">
        <v>114.9</v>
      </c>
      <c r="AL208" s="182">
        <v>61.8</v>
      </c>
      <c r="AM208" s="169">
        <v>11</v>
      </c>
      <c r="AN208" s="182">
        <v>114.2</v>
      </c>
      <c r="AO208" s="182">
        <v>64.3</v>
      </c>
      <c r="AP208" s="169">
        <v>14</v>
      </c>
      <c r="AQ208" s="182">
        <f t="shared" si="49"/>
        <v>114.10000000000001</v>
      </c>
      <c r="AR208" s="182">
        <f t="shared" si="50"/>
        <v>62.033333333333331</v>
      </c>
      <c r="AS208" s="182">
        <f t="shared" si="51"/>
        <v>12.333333333333334</v>
      </c>
      <c r="AT208" s="158"/>
    </row>
    <row r="209" spans="1:46">
      <c r="A209" s="158" t="s">
        <v>581</v>
      </c>
      <c r="B209" s="181" t="s">
        <v>580</v>
      </c>
      <c r="C209" s="158" t="s">
        <v>581</v>
      </c>
      <c r="D209" s="188">
        <v>3</v>
      </c>
      <c r="E209" s="188">
        <v>2</v>
      </c>
      <c r="F209" s="188">
        <v>10</v>
      </c>
      <c r="G209" s="178">
        <v>42170</v>
      </c>
      <c r="H209" s="179">
        <v>277</v>
      </c>
      <c r="I209" s="188">
        <v>38</v>
      </c>
      <c r="J209" s="204" t="s">
        <v>181</v>
      </c>
      <c r="L209" s="188" t="s">
        <v>354</v>
      </c>
      <c r="M209" s="158" t="s">
        <v>582</v>
      </c>
      <c r="N209" s="158" t="s">
        <v>583</v>
      </c>
      <c r="Q209" s="192">
        <v>19.630433333333333</v>
      </c>
      <c r="R209" s="192">
        <v>110.29088333333333</v>
      </c>
      <c r="S209" s="196">
        <v>84</v>
      </c>
      <c r="T209" s="157">
        <v>42233</v>
      </c>
      <c r="U209" s="157">
        <v>42240</v>
      </c>
      <c r="V209" s="157">
        <v>42261</v>
      </c>
      <c r="W209" s="157">
        <v>42261</v>
      </c>
      <c r="Z209" s="170">
        <f t="shared" ref="Z209:AC213" si="54">T209-$G209</f>
        <v>63</v>
      </c>
      <c r="AA209" s="170">
        <f t="shared" si="54"/>
        <v>70</v>
      </c>
      <c r="AB209" s="170">
        <f t="shared" si="54"/>
        <v>91</v>
      </c>
      <c r="AC209" s="170">
        <f t="shared" si="54"/>
        <v>91</v>
      </c>
      <c r="AF209" s="161">
        <v>93</v>
      </c>
      <c r="AG209" s="169">
        <v>1</v>
      </c>
      <c r="AH209" s="182">
        <v>109.5</v>
      </c>
      <c r="AI209" s="182">
        <v>67.7</v>
      </c>
      <c r="AJ209" s="169">
        <v>9</v>
      </c>
      <c r="AK209" s="182">
        <v>144.19999999999999</v>
      </c>
      <c r="AL209" s="182">
        <v>90.8</v>
      </c>
      <c r="AM209" s="169">
        <v>14</v>
      </c>
      <c r="AN209" s="182">
        <v>142.1</v>
      </c>
      <c r="AO209" s="182">
        <v>76.5</v>
      </c>
      <c r="AP209" s="169">
        <v>11</v>
      </c>
      <c r="AQ209" s="182">
        <f t="shared" si="49"/>
        <v>131.93333333333331</v>
      </c>
      <c r="AR209" s="182">
        <f t="shared" si="50"/>
        <v>78.333333333333329</v>
      </c>
      <c r="AS209" s="182">
        <f t="shared" si="51"/>
        <v>11.333333333333334</v>
      </c>
      <c r="AT209" s="158"/>
    </row>
    <row r="210" spans="1:46">
      <c r="A210" s="158" t="s">
        <v>581</v>
      </c>
      <c r="B210" s="181" t="s">
        <v>580</v>
      </c>
      <c r="C210" s="158" t="s">
        <v>581</v>
      </c>
      <c r="D210" s="188">
        <v>3</v>
      </c>
      <c r="E210" s="188">
        <v>2</v>
      </c>
      <c r="F210" s="188">
        <v>10</v>
      </c>
      <c r="G210" s="178">
        <v>42170</v>
      </c>
      <c r="H210" s="179">
        <v>278</v>
      </c>
      <c r="I210" s="188">
        <v>39</v>
      </c>
      <c r="J210" s="204" t="s">
        <v>181</v>
      </c>
      <c r="L210" s="188" t="s">
        <v>354</v>
      </c>
      <c r="M210" s="158" t="s">
        <v>582</v>
      </c>
      <c r="N210" s="158" t="s">
        <v>583</v>
      </c>
      <c r="Q210" s="192">
        <v>19.630433333333333</v>
      </c>
      <c r="R210" s="192">
        <v>110.29088333333333</v>
      </c>
      <c r="S210" s="196">
        <v>84</v>
      </c>
      <c r="T210" s="157">
        <v>42233</v>
      </c>
      <c r="U210" s="157">
        <v>42240</v>
      </c>
      <c r="V210" s="157">
        <v>42261</v>
      </c>
      <c r="W210" s="157">
        <v>42261</v>
      </c>
      <c r="Z210" s="170">
        <f t="shared" si="54"/>
        <v>63</v>
      </c>
      <c r="AA210" s="170">
        <f t="shared" si="54"/>
        <v>70</v>
      </c>
      <c r="AB210" s="170">
        <f t="shared" si="54"/>
        <v>91</v>
      </c>
      <c r="AC210" s="170">
        <f t="shared" si="54"/>
        <v>91</v>
      </c>
      <c r="AF210" s="161">
        <v>92</v>
      </c>
      <c r="AG210" s="169">
        <v>2</v>
      </c>
      <c r="AH210" s="182">
        <v>108.6</v>
      </c>
      <c r="AI210" s="182">
        <v>66.3</v>
      </c>
      <c r="AJ210" s="169">
        <v>8</v>
      </c>
      <c r="AK210" s="182">
        <v>104.5</v>
      </c>
      <c r="AL210" s="182">
        <v>60</v>
      </c>
      <c r="AM210" s="169">
        <v>9</v>
      </c>
      <c r="AN210" s="182">
        <v>197.2</v>
      </c>
      <c r="AO210" s="182">
        <v>137.6</v>
      </c>
      <c r="AP210" s="169">
        <v>16</v>
      </c>
      <c r="AQ210" s="182">
        <f t="shared" si="49"/>
        <v>136.76666666666665</v>
      </c>
      <c r="AR210" s="182">
        <f t="shared" si="50"/>
        <v>87.966666666666654</v>
      </c>
      <c r="AS210" s="182">
        <f t="shared" si="51"/>
        <v>11</v>
      </c>
      <c r="AT210" s="158"/>
    </row>
    <row r="211" spans="1:46">
      <c r="A211" s="158" t="s">
        <v>581</v>
      </c>
      <c r="B211" s="181" t="s">
        <v>580</v>
      </c>
      <c r="C211" s="158" t="s">
        <v>581</v>
      </c>
      <c r="D211" s="188">
        <v>2</v>
      </c>
      <c r="E211" s="188">
        <v>2</v>
      </c>
      <c r="F211" s="188">
        <v>12.5</v>
      </c>
      <c r="G211" s="178">
        <v>41659</v>
      </c>
      <c r="H211" s="179">
        <v>163</v>
      </c>
      <c r="I211" s="188">
        <v>37</v>
      </c>
      <c r="J211" s="204" t="s">
        <v>181</v>
      </c>
      <c r="L211" s="188" t="s">
        <v>354</v>
      </c>
      <c r="M211" s="158" t="s">
        <v>582</v>
      </c>
      <c r="N211" s="158" t="s">
        <v>583</v>
      </c>
      <c r="Q211" s="192">
        <v>19.630433333333333</v>
      </c>
      <c r="R211" s="192">
        <v>110.29088333333333</v>
      </c>
      <c r="S211" s="196">
        <v>84</v>
      </c>
      <c r="T211" s="157">
        <v>41743</v>
      </c>
      <c r="U211" s="157">
        <v>41775</v>
      </c>
      <c r="V211" s="157">
        <v>41778</v>
      </c>
      <c r="W211" s="157">
        <v>41786</v>
      </c>
      <c r="X211" s="157">
        <v>41786</v>
      </c>
      <c r="Y211" s="157">
        <v>41789</v>
      </c>
      <c r="Z211" s="170">
        <f t="shared" si="54"/>
        <v>84</v>
      </c>
      <c r="AA211" s="170">
        <f t="shared" si="54"/>
        <v>116</v>
      </c>
      <c r="AB211" s="170">
        <f t="shared" si="54"/>
        <v>119</v>
      </c>
      <c r="AC211" s="170">
        <f t="shared" si="54"/>
        <v>127</v>
      </c>
      <c r="AD211" s="170">
        <f t="shared" ref="AD211:AE213" si="55">X211-$G211</f>
        <v>127</v>
      </c>
      <c r="AE211" s="170">
        <f t="shared" si="55"/>
        <v>130</v>
      </c>
      <c r="AF211" s="161">
        <v>63</v>
      </c>
      <c r="AG211" s="169">
        <v>39</v>
      </c>
      <c r="AH211" s="182">
        <v>248</v>
      </c>
      <c r="AI211" s="182">
        <v>174</v>
      </c>
      <c r="AJ211" s="169">
        <v>16</v>
      </c>
      <c r="AK211" s="182">
        <v>237</v>
      </c>
      <c r="AL211" s="182">
        <v>155</v>
      </c>
      <c r="AM211" s="169">
        <v>20</v>
      </c>
      <c r="AN211" s="182">
        <v>232</v>
      </c>
      <c r="AO211" s="182">
        <v>176</v>
      </c>
      <c r="AP211" s="169">
        <v>18</v>
      </c>
      <c r="AQ211" s="182">
        <f t="shared" si="49"/>
        <v>239</v>
      </c>
      <c r="AR211" s="182">
        <f t="shared" si="50"/>
        <v>168.33333333333334</v>
      </c>
      <c r="AS211" s="182">
        <f t="shared" si="51"/>
        <v>18</v>
      </c>
      <c r="AT211" s="158"/>
    </row>
    <row r="212" spans="1:46">
      <c r="A212" s="158" t="s">
        <v>581</v>
      </c>
      <c r="B212" s="181" t="s">
        <v>580</v>
      </c>
      <c r="C212" s="158" t="s">
        <v>581</v>
      </c>
      <c r="D212" s="188">
        <v>2</v>
      </c>
      <c r="E212" s="188">
        <v>2</v>
      </c>
      <c r="F212" s="188">
        <v>12.5</v>
      </c>
      <c r="G212" s="178">
        <v>41659</v>
      </c>
      <c r="H212" s="179">
        <v>164</v>
      </c>
      <c r="I212" s="188">
        <v>38</v>
      </c>
      <c r="J212" s="204" t="s">
        <v>181</v>
      </c>
      <c r="L212" s="188" t="s">
        <v>354</v>
      </c>
      <c r="M212" s="158" t="s">
        <v>582</v>
      </c>
      <c r="N212" s="158" t="s">
        <v>583</v>
      </c>
      <c r="Q212" s="192">
        <v>19.630433333333333</v>
      </c>
      <c r="R212" s="192">
        <v>110.29088333333333</v>
      </c>
      <c r="S212" s="196">
        <v>84</v>
      </c>
      <c r="T212" s="157">
        <v>41758</v>
      </c>
      <c r="U212" s="157">
        <v>41799</v>
      </c>
      <c r="V212" s="157">
        <v>41803</v>
      </c>
      <c r="W212" s="157">
        <v>41806</v>
      </c>
      <c r="X212" s="157">
        <v>41806</v>
      </c>
      <c r="Y212" s="157">
        <v>41810</v>
      </c>
      <c r="Z212" s="170">
        <f t="shared" si="54"/>
        <v>99</v>
      </c>
      <c r="AA212" s="170">
        <f t="shared" si="54"/>
        <v>140</v>
      </c>
      <c r="AB212" s="170">
        <f t="shared" si="54"/>
        <v>144</v>
      </c>
      <c r="AC212" s="170">
        <f t="shared" si="54"/>
        <v>147</v>
      </c>
      <c r="AD212" s="170">
        <f t="shared" si="55"/>
        <v>147</v>
      </c>
      <c r="AE212" s="170">
        <f t="shared" si="55"/>
        <v>151</v>
      </c>
      <c r="AF212" s="161">
        <v>55</v>
      </c>
      <c r="AG212" s="169">
        <v>36</v>
      </c>
      <c r="AH212" s="182">
        <v>246</v>
      </c>
      <c r="AI212" s="182">
        <v>190</v>
      </c>
      <c r="AJ212" s="169">
        <v>17</v>
      </c>
      <c r="AK212" s="182">
        <v>235</v>
      </c>
      <c r="AL212" s="182">
        <v>182</v>
      </c>
      <c r="AM212" s="169">
        <v>14</v>
      </c>
      <c r="AN212" s="182">
        <v>274</v>
      </c>
      <c r="AO212" s="182">
        <v>215</v>
      </c>
      <c r="AP212" s="169">
        <v>14</v>
      </c>
      <c r="AQ212" s="182">
        <f t="shared" si="49"/>
        <v>251.66666666666666</v>
      </c>
      <c r="AR212" s="182">
        <f t="shared" si="50"/>
        <v>195.66666666666666</v>
      </c>
      <c r="AS212" s="182">
        <f t="shared" si="51"/>
        <v>15</v>
      </c>
      <c r="AT212" s="158"/>
    </row>
    <row r="213" spans="1:46">
      <c r="A213" s="158" t="s">
        <v>581</v>
      </c>
      <c r="B213" s="181" t="s">
        <v>580</v>
      </c>
      <c r="C213" s="158" t="s">
        <v>581</v>
      </c>
      <c r="D213" s="188">
        <v>2</v>
      </c>
      <c r="E213" s="188">
        <v>2</v>
      </c>
      <c r="F213" s="188">
        <v>12.5</v>
      </c>
      <c r="G213" s="178">
        <v>41659</v>
      </c>
      <c r="H213" s="179">
        <v>165</v>
      </c>
      <c r="I213" s="188">
        <v>39</v>
      </c>
      <c r="J213" s="204" t="s">
        <v>181</v>
      </c>
      <c r="L213" s="188" t="s">
        <v>354</v>
      </c>
      <c r="M213" s="158" t="s">
        <v>582</v>
      </c>
      <c r="N213" s="158" t="s">
        <v>583</v>
      </c>
      <c r="Q213" s="192">
        <v>19.630433333333333</v>
      </c>
      <c r="R213" s="192">
        <v>110.29088333333333</v>
      </c>
      <c r="S213" s="196">
        <v>84</v>
      </c>
      <c r="T213" s="157">
        <v>41765</v>
      </c>
      <c r="U213" s="157">
        <v>41799</v>
      </c>
      <c r="V213" s="157">
        <v>41806</v>
      </c>
      <c r="W213" s="157">
        <v>41810</v>
      </c>
      <c r="X213" s="157">
        <v>41817</v>
      </c>
      <c r="Y213" s="157">
        <v>41821</v>
      </c>
      <c r="Z213" s="170">
        <f t="shared" si="54"/>
        <v>106</v>
      </c>
      <c r="AA213" s="170">
        <f t="shared" si="54"/>
        <v>140</v>
      </c>
      <c r="AB213" s="170">
        <f t="shared" si="54"/>
        <v>147</v>
      </c>
      <c r="AC213" s="170">
        <f t="shared" si="54"/>
        <v>151</v>
      </c>
      <c r="AD213" s="170">
        <f t="shared" si="55"/>
        <v>158</v>
      </c>
      <c r="AE213" s="170">
        <f t="shared" si="55"/>
        <v>162</v>
      </c>
      <c r="AF213" s="161">
        <v>69</v>
      </c>
      <c r="AG213" s="169">
        <v>39</v>
      </c>
      <c r="AH213" s="182">
        <v>271</v>
      </c>
      <c r="AI213" s="182">
        <v>219</v>
      </c>
      <c r="AJ213" s="169">
        <v>14</v>
      </c>
      <c r="AK213" s="182">
        <v>263</v>
      </c>
      <c r="AL213" s="182">
        <v>228.5</v>
      </c>
      <c r="AM213" s="169">
        <v>14</v>
      </c>
      <c r="AN213" s="182">
        <v>241</v>
      </c>
      <c r="AO213" s="182">
        <v>169</v>
      </c>
      <c r="AP213" s="169">
        <v>13</v>
      </c>
      <c r="AQ213" s="182">
        <f t="shared" si="49"/>
        <v>258.33333333333331</v>
      </c>
      <c r="AR213" s="182">
        <f t="shared" si="50"/>
        <v>205.5</v>
      </c>
      <c r="AS213" s="182">
        <f t="shared" si="51"/>
        <v>13.666666666666666</v>
      </c>
      <c r="AT213" s="158"/>
    </row>
    <row r="214" spans="1:46">
      <c r="A214" s="158" t="s">
        <v>581</v>
      </c>
      <c r="B214" s="181" t="s">
        <v>580</v>
      </c>
      <c r="C214" s="158" t="s">
        <v>581</v>
      </c>
      <c r="D214" s="188">
        <v>2</v>
      </c>
      <c r="E214" s="188">
        <v>1</v>
      </c>
      <c r="F214" s="188">
        <v>15</v>
      </c>
      <c r="G214" s="178">
        <v>41659</v>
      </c>
      <c r="H214" s="179">
        <v>219</v>
      </c>
      <c r="I214" s="188">
        <v>97</v>
      </c>
      <c r="J214" s="204" t="s">
        <v>181</v>
      </c>
      <c r="L214" s="188" t="s">
        <v>354</v>
      </c>
      <c r="M214" s="158" t="s">
        <v>582</v>
      </c>
      <c r="N214" s="158" t="s">
        <v>583</v>
      </c>
      <c r="Q214" s="192">
        <v>19.630433333333333</v>
      </c>
      <c r="R214" s="192">
        <v>110.29088333333333</v>
      </c>
      <c r="S214" s="196">
        <v>84</v>
      </c>
      <c r="AF214" s="161">
        <v>44</v>
      </c>
      <c r="AG214" s="169">
        <v>0</v>
      </c>
      <c r="AH214" s="182">
        <v>319</v>
      </c>
      <c r="AI214" s="182">
        <v>204</v>
      </c>
      <c r="AJ214" s="169">
        <v>27</v>
      </c>
      <c r="AK214" s="182">
        <v>334</v>
      </c>
      <c r="AL214" s="182">
        <v>233</v>
      </c>
      <c r="AM214" s="169">
        <v>27</v>
      </c>
      <c r="AN214" s="182">
        <v>296</v>
      </c>
      <c r="AO214" s="182">
        <v>212</v>
      </c>
      <c r="AP214" s="169">
        <v>28</v>
      </c>
      <c r="AQ214" s="182">
        <f t="shared" si="49"/>
        <v>316.33333333333331</v>
      </c>
      <c r="AR214" s="182">
        <f t="shared" si="50"/>
        <v>216.33333333333334</v>
      </c>
      <c r="AS214" s="182">
        <f t="shared" si="51"/>
        <v>27.333333333333332</v>
      </c>
      <c r="AT214" s="158"/>
    </row>
    <row r="215" spans="1:46">
      <c r="A215" s="158" t="s">
        <v>581</v>
      </c>
      <c r="B215" s="181" t="s">
        <v>580</v>
      </c>
      <c r="C215" s="158" t="s">
        <v>581</v>
      </c>
      <c r="D215" s="188">
        <v>2</v>
      </c>
      <c r="E215" s="188">
        <v>1</v>
      </c>
      <c r="F215" s="188">
        <v>15</v>
      </c>
      <c r="G215" s="178">
        <v>41659</v>
      </c>
      <c r="H215" s="179">
        <v>220</v>
      </c>
      <c r="I215" s="188">
        <v>98</v>
      </c>
      <c r="J215" s="204" t="s">
        <v>181</v>
      </c>
      <c r="L215" s="188" t="s">
        <v>354</v>
      </c>
      <c r="M215" s="158" t="s">
        <v>582</v>
      </c>
      <c r="N215" s="158" t="s">
        <v>583</v>
      </c>
      <c r="Q215" s="192">
        <v>19.630433333333333</v>
      </c>
      <c r="R215" s="192">
        <v>110.29088333333333</v>
      </c>
      <c r="S215" s="196">
        <v>84</v>
      </c>
      <c r="AF215" s="161">
        <v>41</v>
      </c>
      <c r="AG215" s="169">
        <v>0</v>
      </c>
      <c r="AH215" s="182">
        <v>335</v>
      </c>
      <c r="AI215" s="182">
        <v>233</v>
      </c>
      <c r="AJ215" s="169">
        <v>31</v>
      </c>
      <c r="AK215" s="182">
        <v>328</v>
      </c>
      <c r="AL215" s="182">
        <v>224</v>
      </c>
      <c r="AM215" s="169">
        <v>27</v>
      </c>
      <c r="AN215" s="182">
        <v>323</v>
      </c>
      <c r="AO215" s="182">
        <v>219</v>
      </c>
      <c r="AP215" s="169">
        <v>27</v>
      </c>
      <c r="AQ215" s="182">
        <f t="shared" si="49"/>
        <v>328.66666666666669</v>
      </c>
      <c r="AR215" s="182">
        <f t="shared" si="50"/>
        <v>225.33333333333334</v>
      </c>
      <c r="AS215" s="182">
        <f t="shared" si="51"/>
        <v>28.333333333333332</v>
      </c>
      <c r="AT215" s="158"/>
    </row>
    <row r="216" spans="1:46">
      <c r="A216" s="158" t="s">
        <v>581</v>
      </c>
      <c r="B216" s="181" t="s">
        <v>580</v>
      </c>
      <c r="C216" s="158" t="s">
        <v>581</v>
      </c>
      <c r="D216" s="188">
        <v>2</v>
      </c>
      <c r="E216" s="188">
        <v>1</v>
      </c>
      <c r="F216" s="188">
        <v>15</v>
      </c>
      <c r="G216" s="178">
        <v>41659</v>
      </c>
      <c r="H216" s="179">
        <v>221</v>
      </c>
      <c r="I216" s="188">
        <v>99</v>
      </c>
      <c r="J216" s="204" t="s">
        <v>181</v>
      </c>
      <c r="L216" s="188" t="s">
        <v>354</v>
      </c>
      <c r="M216" s="158" t="s">
        <v>582</v>
      </c>
      <c r="N216" s="158" t="s">
        <v>583</v>
      </c>
      <c r="Q216" s="192">
        <v>19.630433333333333</v>
      </c>
      <c r="R216" s="192">
        <v>110.29088333333333</v>
      </c>
      <c r="S216" s="196">
        <v>84</v>
      </c>
      <c r="AF216" s="161">
        <v>51</v>
      </c>
      <c r="AG216" s="169">
        <v>0</v>
      </c>
      <c r="AH216" s="182">
        <v>309</v>
      </c>
      <c r="AI216" s="182">
        <v>215</v>
      </c>
      <c r="AJ216" s="169">
        <v>27</v>
      </c>
      <c r="AK216" s="182">
        <v>292</v>
      </c>
      <c r="AL216" s="182">
        <v>176</v>
      </c>
      <c r="AM216" s="169">
        <v>13</v>
      </c>
      <c r="AN216" s="182">
        <v>278</v>
      </c>
      <c r="AO216" s="182">
        <v>159</v>
      </c>
      <c r="AP216" s="169">
        <v>19</v>
      </c>
      <c r="AQ216" s="182">
        <f t="shared" si="49"/>
        <v>293</v>
      </c>
      <c r="AR216" s="182">
        <f t="shared" si="50"/>
        <v>183.33333333333334</v>
      </c>
      <c r="AS216" s="182">
        <f t="shared" si="51"/>
        <v>19.666666666666668</v>
      </c>
      <c r="AT216" s="158"/>
    </row>
    <row r="217" spans="1:46">
      <c r="A217" s="158" t="s">
        <v>585</v>
      </c>
      <c r="B217" s="181" t="s">
        <v>584</v>
      </c>
      <c r="C217" s="158" t="s">
        <v>585</v>
      </c>
      <c r="D217" s="188">
        <v>3</v>
      </c>
      <c r="E217" s="188">
        <v>2</v>
      </c>
      <c r="F217" s="188">
        <v>10</v>
      </c>
      <c r="G217" s="178">
        <v>42170</v>
      </c>
      <c r="H217" s="179">
        <v>279</v>
      </c>
      <c r="I217" s="188">
        <v>40</v>
      </c>
      <c r="J217" s="204" t="s">
        <v>181</v>
      </c>
      <c r="L217" s="188" t="s">
        <v>354</v>
      </c>
      <c r="M217" s="158" t="s">
        <v>582</v>
      </c>
      <c r="N217" s="158" t="s">
        <v>586</v>
      </c>
      <c r="Q217" s="192">
        <v>18.905583333333333</v>
      </c>
      <c r="R217" s="192">
        <v>109.51378333333334</v>
      </c>
      <c r="S217" s="196">
        <v>309</v>
      </c>
      <c r="T217" s="157">
        <v>42255</v>
      </c>
      <c r="U217" s="157">
        <v>42255</v>
      </c>
      <c r="V217" s="157">
        <v>42261</v>
      </c>
      <c r="W217" s="157">
        <v>42261</v>
      </c>
      <c r="Z217" s="170">
        <f>T217-$G217</f>
        <v>85</v>
      </c>
      <c r="AA217" s="170">
        <f>U217-$G217</f>
        <v>85</v>
      </c>
      <c r="AB217" s="170">
        <f>V217-$G217</f>
        <v>91</v>
      </c>
      <c r="AC217" s="170">
        <f>W217-$G217</f>
        <v>91</v>
      </c>
      <c r="AF217" s="161">
        <v>53</v>
      </c>
      <c r="AG217" s="169">
        <v>2</v>
      </c>
      <c r="AH217" s="182">
        <v>175.1</v>
      </c>
      <c r="AI217" s="182">
        <v>109.1</v>
      </c>
      <c r="AJ217" s="169">
        <v>10</v>
      </c>
      <c r="AK217" s="182">
        <v>194.3</v>
      </c>
      <c r="AL217" s="182">
        <v>156.69999999999999</v>
      </c>
      <c r="AM217" s="169">
        <v>10</v>
      </c>
      <c r="AN217" s="182">
        <v>197.5</v>
      </c>
      <c r="AO217" s="182">
        <v>145.19999999999999</v>
      </c>
      <c r="AP217" s="169">
        <v>14</v>
      </c>
      <c r="AQ217" s="182">
        <f t="shared" si="49"/>
        <v>188.96666666666667</v>
      </c>
      <c r="AR217" s="182">
        <f t="shared" si="50"/>
        <v>136.99999999999997</v>
      </c>
      <c r="AS217" s="182">
        <f t="shared" si="51"/>
        <v>11.333333333333334</v>
      </c>
      <c r="AT217" s="158"/>
    </row>
    <row r="218" spans="1:46">
      <c r="A218" s="158" t="s">
        <v>585</v>
      </c>
      <c r="B218" s="181" t="s">
        <v>584</v>
      </c>
      <c r="C218" s="158" t="s">
        <v>585</v>
      </c>
      <c r="D218" s="188">
        <v>3</v>
      </c>
      <c r="E218" s="188">
        <v>2</v>
      </c>
      <c r="F218" s="188">
        <v>10</v>
      </c>
      <c r="G218" s="178">
        <v>42170</v>
      </c>
      <c r="H218" s="179">
        <v>280</v>
      </c>
      <c r="I218" s="188">
        <v>41</v>
      </c>
      <c r="J218" s="204" t="s">
        <v>181</v>
      </c>
      <c r="L218" s="188" t="s">
        <v>354</v>
      </c>
      <c r="M218" s="158" t="s">
        <v>582</v>
      </c>
      <c r="N218" s="158" t="s">
        <v>586</v>
      </c>
      <c r="Q218" s="192">
        <v>18.905583333333333</v>
      </c>
      <c r="R218" s="192">
        <v>109.51378333333334</v>
      </c>
      <c r="S218" s="196">
        <v>309</v>
      </c>
      <c r="AF218" s="161">
        <v>47</v>
      </c>
      <c r="AG218" s="169">
        <v>0</v>
      </c>
      <c r="AH218" s="182">
        <v>212.2</v>
      </c>
      <c r="AI218" s="182">
        <v>134.69999999999999</v>
      </c>
      <c r="AJ218" s="169">
        <v>13</v>
      </c>
      <c r="AK218" s="182">
        <v>175.7</v>
      </c>
      <c r="AL218" s="182">
        <v>117</v>
      </c>
      <c r="AM218" s="169">
        <v>11</v>
      </c>
      <c r="AN218" s="182">
        <v>191.5</v>
      </c>
      <c r="AO218" s="182">
        <v>145.5</v>
      </c>
      <c r="AP218" s="169">
        <v>20</v>
      </c>
      <c r="AQ218" s="182">
        <f t="shared" si="49"/>
        <v>193.13333333333333</v>
      </c>
      <c r="AR218" s="182">
        <f t="shared" si="50"/>
        <v>132.4</v>
      </c>
      <c r="AS218" s="182">
        <f t="shared" si="51"/>
        <v>14.666666666666666</v>
      </c>
      <c r="AT218" s="158"/>
    </row>
    <row r="219" spans="1:46">
      <c r="A219" s="158" t="s">
        <v>585</v>
      </c>
      <c r="B219" s="181" t="s">
        <v>584</v>
      </c>
      <c r="C219" s="158" t="s">
        <v>585</v>
      </c>
      <c r="D219" s="188">
        <v>3</v>
      </c>
      <c r="E219" s="188">
        <v>2</v>
      </c>
      <c r="F219" s="188">
        <v>10</v>
      </c>
      <c r="G219" s="178">
        <v>42170</v>
      </c>
      <c r="H219" s="179">
        <v>281</v>
      </c>
      <c r="I219" s="188">
        <v>42</v>
      </c>
      <c r="J219" s="204" t="s">
        <v>181</v>
      </c>
      <c r="L219" s="188" t="s">
        <v>354</v>
      </c>
      <c r="M219" s="158" t="s">
        <v>582</v>
      </c>
      <c r="N219" s="158" t="s">
        <v>586</v>
      </c>
      <c r="Q219" s="192">
        <v>18.905583333333333</v>
      </c>
      <c r="R219" s="192">
        <v>109.51378333333334</v>
      </c>
      <c r="S219" s="196">
        <v>309</v>
      </c>
      <c r="T219" s="157">
        <v>42247</v>
      </c>
      <c r="U219" s="157">
        <v>42247</v>
      </c>
      <c r="V219" s="157">
        <v>42261</v>
      </c>
      <c r="W219" s="157">
        <v>42261</v>
      </c>
      <c r="X219" s="157">
        <v>42275</v>
      </c>
      <c r="Y219" s="157">
        <v>42275</v>
      </c>
      <c r="Z219" s="170">
        <f t="shared" ref="Z219:AE222" si="56">T219-$G219</f>
        <v>77</v>
      </c>
      <c r="AA219" s="170">
        <f t="shared" si="56"/>
        <v>77</v>
      </c>
      <c r="AB219" s="170">
        <f t="shared" si="56"/>
        <v>91</v>
      </c>
      <c r="AC219" s="170">
        <f t="shared" si="56"/>
        <v>91</v>
      </c>
      <c r="AD219" s="170">
        <f t="shared" si="56"/>
        <v>105</v>
      </c>
      <c r="AE219" s="170">
        <f t="shared" si="56"/>
        <v>105</v>
      </c>
      <c r="AF219" s="161">
        <v>118</v>
      </c>
      <c r="AG219" s="169">
        <v>5</v>
      </c>
      <c r="AH219" s="182">
        <v>205.5</v>
      </c>
      <c r="AI219" s="182">
        <v>166.3</v>
      </c>
      <c r="AJ219" s="169">
        <v>12</v>
      </c>
      <c r="AK219" s="182">
        <v>199.2</v>
      </c>
      <c r="AL219" s="182">
        <v>148.30000000000001</v>
      </c>
      <c r="AM219" s="169">
        <v>14</v>
      </c>
      <c r="AN219" s="182">
        <v>198.2</v>
      </c>
      <c r="AO219" s="182">
        <v>150.4</v>
      </c>
      <c r="AP219" s="169">
        <v>11</v>
      </c>
      <c r="AQ219" s="182">
        <f t="shared" si="49"/>
        <v>200.96666666666667</v>
      </c>
      <c r="AR219" s="182">
        <f t="shared" si="50"/>
        <v>155</v>
      </c>
      <c r="AS219" s="182">
        <f t="shared" si="51"/>
        <v>12.333333333333334</v>
      </c>
      <c r="AT219" s="158"/>
    </row>
    <row r="220" spans="1:46">
      <c r="A220" s="158" t="s">
        <v>585</v>
      </c>
      <c r="B220" s="181" t="s">
        <v>584</v>
      </c>
      <c r="C220" s="158" t="s">
        <v>585</v>
      </c>
      <c r="D220" s="188">
        <v>2</v>
      </c>
      <c r="E220" s="188">
        <v>2</v>
      </c>
      <c r="F220" s="188">
        <v>12.5</v>
      </c>
      <c r="G220" s="178">
        <v>41659</v>
      </c>
      <c r="H220" s="179">
        <v>166</v>
      </c>
      <c r="I220" s="188">
        <v>40</v>
      </c>
      <c r="J220" s="204" t="s">
        <v>181</v>
      </c>
      <c r="L220" s="188" t="s">
        <v>354</v>
      </c>
      <c r="M220" s="158" t="s">
        <v>582</v>
      </c>
      <c r="N220" s="158" t="s">
        <v>586</v>
      </c>
      <c r="Q220" s="192">
        <v>18.905583333333333</v>
      </c>
      <c r="R220" s="192">
        <v>109.51378333333334</v>
      </c>
      <c r="S220" s="196">
        <v>309</v>
      </c>
      <c r="T220" s="157">
        <v>41806</v>
      </c>
      <c r="U220" s="157">
        <v>41833</v>
      </c>
      <c r="V220" s="157">
        <v>41848</v>
      </c>
      <c r="W220" s="157">
        <v>41859</v>
      </c>
      <c r="X220" s="157">
        <v>41873</v>
      </c>
      <c r="Y220" s="157">
        <v>41876</v>
      </c>
      <c r="Z220" s="170">
        <f t="shared" si="56"/>
        <v>147</v>
      </c>
      <c r="AA220" s="170">
        <f t="shared" si="56"/>
        <v>174</v>
      </c>
      <c r="AB220" s="170">
        <f t="shared" si="56"/>
        <v>189</v>
      </c>
      <c r="AC220" s="170">
        <f t="shared" si="56"/>
        <v>200</v>
      </c>
      <c r="AD220" s="170">
        <f t="shared" si="56"/>
        <v>214</v>
      </c>
      <c r="AE220" s="170">
        <f t="shared" si="56"/>
        <v>217</v>
      </c>
      <c r="AF220" s="161">
        <v>63</v>
      </c>
      <c r="AG220" s="169">
        <v>15</v>
      </c>
      <c r="AH220" s="182">
        <v>230</v>
      </c>
      <c r="AI220" s="182">
        <v>221</v>
      </c>
      <c r="AJ220" s="169">
        <v>18</v>
      </c>
      <c r="AK220" s="182">
        <v>203</v>
      </c>
      <c r="AL220" s="182">
        <v>203</v>
      </c>
      <c r="AM220" s="169">
        <v>15</v>
      </c>
      <c r="AN220" s="182">
        <v>247</v>
      </c>
      <c r="AO220" s="182">
        <v>222</v>
      </c>
      <c r="AP220" s="169">
        <v>16</v>
      </c>
      <c r="AQ220" s="182">
        <f t="shared" si="49"/>
        <v>226.66666666666666</v>
      </c>
      <c r="AR220" s="182">
        <f t="shared" si="50"/>
        <v>215.33333333333334</v>
      </c>
      <c r="AS220" s="182">
        <f t="shared" si="51"/>
        <v>16.333333333333332</v>
      </c>
      <c r="AT220" s="158"/>
    </row>
    <row r="221" spans="1:46">
      <c r="A221" s="158" t="s">
        <v>585</v>
      </c>
      <c r="B221" s="181" t="s">
        <v>584</v>
      </c>
      <c r="C221" s="158" t="s">
        <v>585</v>
      </c>
      <c r="D221" s="188">
        <v>2</v>
      </c>
      <c r="E221" s="188">
        <v>2</v>
      </c>
      <c r="F221" s="188">
        <v>12.5</v>
      </c>
      <c r="G221" s="178">
        <v>41659</v>
      </c>
      <c r="H221" s="179">
        <v>167</v>
      </c>
      <c r="I221" s="188">
        <v>41</v>
      </c>
      <c r="J221" s="204" t="s">
        <v>181</v>
      </c>
      <c r="L221" s="188" t="s">
        <v>354</v>
      </c>
      <c r="M221" s="158" t="s">
        <v>582</v>
      </c>
      <c r="N221" s="158" t="s">
        <v>586</v>
      </c>
      <c r="Q221" s="192">
        <v>18.905583333333333</v>
      </c>
      <c r="R221" s="192">
        <v>109.51378333333334</v>
      </c>
      <c r="S221" s="196">
        <v>309</v>
      </c>
      <c r="T221" s="157">
        <v>41789</v>
      </c>
      <c r="U221" s="157">
        <v>41810</v>
      </c>
      <c r="V221" s="157">
        <v>41817</v>
      </c>
      <c r="W221" s="157">
        <v>41821</v>
      </c>
      <c r="X221" s="157">
        <v>41848</v>
      </c>
      <c r="Y221" s="157">
        <v>41859</v>
      </c>
      <c r="Z221" s="170">
        <f t="shared" si="56"/>
        <v>130</v>
      </c>
      <c r="AA221" s="170">
        <f t="shared" si="56"/>
        <v>151</v>
      </c>
      <c r="AB221" s="170">
        <f t="shared" si="56"/>
        <v>158</v>
      </c>
      <c r="AC221" s="170">
        <f t="shared" si="56"/>
        <v>162</v>
      </c>
      <c r="AD221" s="170">
        <f t="shared" si="56"/>
        <v>189</v>
      </c>
      <c r="AE221" s="170">
        <f t="shared" si="56"/>
        <v>200</v>
      </c>
      <c r="AF221" s="161">
        <v>40</v>
      </c>
      <c r="AG221" s="169">
        <v>21</v>
      </c>
      <c r="AH221" s="182">
        <v>228</v>
      </c>
      <c r="AI221" s="182">
        <v>152.5</v>
      </c>
      <c r="AJ221" s="169">
        <v>14</v>
      </c>
      <c r="AK221" s="182">
        <v>235</v>
      </c>
      <c r="AL221" s="182">
        <v>235</v>
      </c>
      <c r="AM221" s="169">
        <v>13</v>
      </c>
      <c r="AN221" s="182">
        <v>236</v>
      </c>
      <c r="AO221" s="182">
        <v>229</v>
      </c>
      <c r="AP221" s="169">
        <v>13</v>
      </c>
      <c r="AQ221" s="182">
        <f t="shared" si="49"/>
        <v>233</v>
      </c>
      <c r="AR221" s="182">
        <f t="shared" si="50"/>
        <v>205.5</v>
      </c>
      <c r="AS221" s="182">
        <f t="shared" si="51"/>
        <v>13.333333333333334</v>
      </c>
      <c r="AT221" s="158"/>
    </row>
    <row r="222" spans="1:46">
      <c r="A222" s="158" t="s">
        <v>585</v>
      </c>
      <c r="B222" s="181" t="s">
        <v>584</v>
      </c>
      <c r="C222" s="158" t="s">
        <v>585</v>
      </c>
      <c r="D222" s="188">
        <v>2</v>
      </c>
      <c r="E222" s="188">
        <v>2</v>
      </c>
      <c r="F222" s="188">
        <v>12.5</v>
      </c>
      <c r="G222" s="178">
        <v>41659</v>
      </c>
      <c r="H222" s="179">
        <v>168</v>
      </c>
      <c r="I222" s="188">
        <v>42</v>
      </c>
      <c r="J222" s="204" t="s">
        <v>181</v>
      </c>
      <c r="L222" s="188" t="s">
        <v>354</v>
      </c>
      <c r="M222" s="158" t="s">
        <v>582</v>
      </c>
      <c r="N222" s="158" t="s">
        <v>586</v>
      </c>
      <c r="Q222" s="192">
        <v>18.905583333333333</v>
      </c>
      <c r="R222" s="192">
        <v>109.51378333333334</v>
      </c>
      <c r="S222" s="196">
        <v>309</v>
      </c>
      <c r="T222" s="157">
        <v>41789</v>
      </c>
      <c r="U222" s="157">
        <v>41824</v>
      </c>
      <c r="V222" s="157">
        <v>41838</v>
      </c>
      <c r="W222" s="157">
        <v>41848</v>
      </c>
      <c r="X222" s="157">
        <v>41848</v>
      </c>
      <c r="Y222" s="157">
        <v>41859</v>
      </c>
      <c r="Z222" s="170">
        <f t="shared" si="56"/>
        <v>130</v>
      </c>
      <c r="AA222" s="170">
        <f t="shared" si="56"/>
        <v>165</v>
      </c>
      <c r="AB222" s="170">
        <f t="shared" si="56"/>
        <v>179</v>
      </c>
      <c r="AC222" s="170">
        <f t="shared" si="56"/>
        <v>189</v>
      </c>
      <c r="AD222" s="170">
        <f t="shared" si="56"/>
        <v>189</v>
      </c>
      <c r="AE222" s="170">
        <f t="shared" si="56"/>
        <v>200</v>
      </c>
      <c r="AF222" s="161">
        <v>49</v>
      </c>
      <c r="AG222" s="169">
        <v>21</v>
      </c>
      <c r="AH222" s="182">
        <v>258</v>
      </c>
      <c r="AI222" s="182">
        <v>220</v>
      </c>
      <c r="AJ222" s="169">
        <v>14</v>
      </c>
      <c r="AK222" s="182">
        <v>223</v>
      </c>
      <c r="AL222" s="182">
        <v>223</v>
      </c>
      <c r="AM222" s="169">
        <v>15</v>
      </c>
      <c r="AN222" s="182">
        <v>234</v>
      </c>
      <c r="AO222" s="182">
        <v>234</v>
      </c>
      <c r="AP222" s="169">
        <v>15</v>
      </c>
      <c r="AQ222" s="182">
        <f t="shared" si="49"/>
        <v>238.33333333333334</v>
      </c>
      <c r="AR222" s="182">
        <f t="shared" si="50"/>
        <v>225.66666666666666</v>
      </c>
      <c r="AS222" s="182">
        <f t="shared" si="51"/>
        <v>14.666666666666666</v>
      </c>
      <c r="AT222" s="158"/>
    </row>
    <row r="223" spans="1:46">
      <c r="A223" s="158" t="s">
        <v>585</v>
      </c>
      <c r="B223" s="181" t="s">
        <v>584</v>
      </c>
      <c r="C223" s="158" t="s">
        <v>585</v>
      </c>
      <c r="D223" s="188">
        <v>2</v>
      </c>
      <c r="E223" s="188">
        <v>1</v>
      </c>
      <c r="F223" s="188">
        <v>15</v>
      </c>
      <c r="G223" s="178">
        <v>41659</v>
      </c>
      <c r="H223" s="179">
        <v>222</v>
      </c>
      <c r="I223" s="188">
        <v>100</v>
      </c>
      <c r="J223" s="204" t="s">
        <v>181</v>
      </c>
      <c r="L223" s="188" t="s">
        <v>354</v>
      </c>
      <c r="M223" s="158" t="s">
        <v>582</v>
      </c>
      <c r="N223" s="158" t="s">
        <v>586</v>
      </c>
      <c r="Q223" s="192">
        <v>18.905583333333333</v>
      </c>
      <c r="R223" s="192">
        <v>109.51378333333334</v>
      </c>
      <c r="S223" s="196">
        <v>309</v>
      </c>
      <c r="AF223" s="161">
        <v>46</v>
      </c>
      <c r="AG223" s="169">
        <v>0</v>
      </c>
      <c r="AH223" s="182">
        <v>279</v>
      </c>
      <c r="AI223" s="182">
        <v>178</v>
      </c>
      <c r="AJ223" s="169">
        <v>18</v>
      </c>
      <c r="AK223" s="182">
        <v>282</v>
      </c>
      <c r="AL223" s="182">
        <v>184</v>
      </c>
      <c r="AM223" s="169">
        <v>21</v>
      </c>
      <c r="AN223" s="182">
        <v>275</v>
      </c>
      <c r="AO223" s="182">
        <v>188</v>
      </c>
      <c r="AP223" s="169">
        <v>21</v>
      </c>
      <c r="AQ223" s="182">
        <f t="shared" si="49"/>
        <v>278.66666666666669</v>
      </c>
      <c r="AR223" s="182">
        <f t="shared" si="50"/>
        <v>183.33333333333334</v>
      </c>
      <c r="AS223" s="182">
        <f t="shared" si="51"/>
        <v>20</v>
      </c>
      <c r="AT223" s="158"/>
    </row>
    <row r="224" spans="1:46">
      <c r="A224" s="158" t="s">
        <v>585</v>
      </c>
      <c r="B224" s="181" t="s">
        <v>584</v>
      </c>
      <c r="C224" s="158" t="s">
        <v>585</v>
      </c>
      <c r="D224" s="188">
        <v>2</v>
      </c>
      <c r="E224" s="188">
        <v>1</v>
      </c>
      <c r="F224" s="188">
        <v>15</v>
      </c>
      <c r="G224" s="178">
        <v>41659</v>
      </c>
      <c r="H224" s="179">
        <v>223</v>
      </c>
      <c r="I224" s="188">
        <v>101</v>
      </c>
      <c r="J224" s="204" t="s">
        <v>181</v>
      </c>
      <c r="L224" s="188" t="s">
        <v>354</v>
      </c>
      <c r="M224" s="158" t="s">
        <v>582</v>
      </c>
      <c r="N224" s="158" t="s">
        <v>586</v>
      </c>
      <c r="Q224" s="192">
        <v>18.905583333333333</v>
      </c>
      <c r="R224" s="192">
        <v>109.51378333333334</v>
      </c>
      <c r="S224" s="196">
        <v>309</v>
      </c>
      <c r="AF224" s="161">
        <v>34</v>
      </c>
      <c r="AG224" s="169">
        <v>0</v>
      </c>
      <c r="AH224" s="182">
        <v>209</v>
      </c>
      <c r="AI224" s="182">
        <v>151</v>
      </c>
      <c r="AJ224" s="169">
        <v>20</v>
      </c>
      <c r="AK224" s="182">
        <v>241</v>
      </c>
      <c r="AL224" s="182">
        <v>128</v>
      </c>
      <c r="AM224" s="169">
        <v>11</v>
      </c>
      <c r="AN224" s="182">
        <v>241</v>
      </c>
      <c r="AO224" s="182">
        <v>179</v>
      </c>
      <c r="AP224" s="169">
        <v>25</v>
      </c>
      <c r="AQ224" s="182">
        <f t="shared" si="49"/>
        <v>230.33333333333334</v>
      </c>
      <c r="AR224" s="182">
        <f t="shared" si="50"/>
        <v>152.66666666666666</v>
      </c>
      <c r="AS224" s="182">
        <f t="shared" si="51"/>
        <v>18.666666666666668</v>
      </c>
      <c r="AT224" s="158"/>
    </row>
    <row r="225" spans="1:46">
      <c r="A225" s="158" t="s">
        <v>585</v>
      </c>
      <c r="B225" s="181" t="s">
        <v>584</v>
      </c>
      <c r="C225" s="158" t="s">
        <v>585</v>
      </c>
      <c r="D225" s="188">
        <v>2</v>
      </c>
      <c r="E225" s="188">
        <v>1</v>
      </c>
      <c r="F225" s="188">
        <v>15</v>
      </c>
      <c r="G225" s="178">
        <v>41659</v>
      </c>
      <c r="H225" s="179">
        <v>224</v>
      </c>
      <c r="I225" s="188">
        <v>102</v>
      </c>
      <c r="J225" s="204" t="s">
        <v>181</v>
      </c>
      <c r="L225" s="188" t="s">
        <v>354</v>
      </c>
      <c r="M225" s="158" t="s">
        <v>582</v>
      </c>
      <c r="N225" s="158" t="s">
        <v>586</v>
      </c>
      <c r="Q225" s="192">
        <v>18.905583333333333</v>
      </c>
      <c r="R225" s="192">
        <v>109.51378333333334</v>
      </c>
      <c r="S225" s="196">
        <v>309</v>
      </c>
      <c r="AF225" s="161">
        <v>40</v>
      </c>
      <c r="AG225" s="169">
        <v>0</v>
      </c>
      <c r="AH225" s="182">
        <v>268</v>
      </c>
      <c r="AI225" s="182">
        <v>164</v>
      </c>
      <c r="AJ225" s="169">
        <v>14</v>
      </c>
      <c r="AK225" s="182">
        <v>281</v>
      </c>
      <c r="AL225" s="182">
        <v>181</v>
      </c>
      <c r="AM225" s="169">
        <v>18</v>
      </c>
      <c r="AN225" s="182">
        <v>267</v>
      </c>
      <c r="AO225" s="182">
        <v>184</v>
      </c>
      <c r="AP225" s="169">
        <v>22</v>
      </c>
      <c r="AQ225" s="182">
        <f t="shared" si="49"/>
        <v>272</v>
      </c>
      <c r="AR225" s="182">
        <f t="shared" si="50"/>
        <v>176.33333333333334</v>
      </c>
      <c r="AS225" s="182">
        <f t="shared" si="51"/>
        <v>18</v>
      </c>
      <c r="AT225" s="158"/>
    </row>
    <row r="226" spans="1:46">
      <c r="A226" s="158" t="s">
        <v>442</v>
      </c>
      <c r="B226" s="181" t="s">
        <v>587</v>
      </c>
      <c r="C226" s="158" t="s">
        <v>442</v>
      </c>
      <c r="D226" s="188">
        <v>3</v>
      </c>
      <c r="E226" s="188">
        <v>2</v>
      </c>
      <c r="F226" s="188">
        <v>10</v>
      </c>
      <c r="G226" s="178">
        <v>42170</v>
      </c>
      <c r="H226" s="179">
        <v>282</v>
      </c>
      <c r="I226" s="188">
        <v>43</v>
      </c>
      <c r="J226" s="204" t="s">
        <v>181</v>
      </c>
      <c r="L226" s="188" t="s">
        <v>354</v>
      </c>
      <c r="M226" s="158" t="s">
        <v>588</v>
      </c>
      <c r="N226" s="158" t="s">
        <v>589</v>
      </c>
      <c r="Q226" s="192">
        <v>41.317016666666667</v>
      </c>
      <c r="R226" s="192">
        <v>123.7384</v>
      </c>
      <c r="S226" s="196">
        <v>183</v>
      </c>
      <c r="AF226" s="161">
        <v>62</v>
      </c>
      <c r="AG226" s="169">
        <v>0</v>
      </c>
      <c r="AH226" s="182">
        <v>24.6</v>
      </c>
      <c r="AI226" s="182">
        <v>6</v>
      </c>
      <c r="AJ226" s="169">
        <v>7</v>
      </c>
      <c r="AK226" s="182">
        <v>22.8</v>
      </c>
      <c r="AL226" s="182">
        <v>4.5999999999999996</v>
      </c>
      <c r="AM226" s="169">
        <v>7</v>
      </c>
      <c r="AN226" s="182">
        <v>21.8</v>
      </c>
      <c r="AO226" s="182">
        <v>4.3</v>
      </c>
      <c r="AP226" s="169">
        <v>6</v>
      </c>
      <c r="AQ226" s="182">
        <f t="shared" si="49"/>
        <v>23.066666666666666</v>
      </c>
      <c r="AR226" s="182">
        <f t="shared" si="50"/>
        <v>4.9666666666666659</v>
      </c>
      <c r="AS226" s="182">
        <f t="shared" si="51"/>
        <v>6.666666666666667</v>
      </c>
      <c r="AT226" s="158"/>
    </row>
    <row r="227" spans="1:46">
      <c r="A227" s="158" t="s">
        <v>442</v>
      </c>
      <c r="B227" s="181" t="s">
        <v>587</v>
      </c>
      <c r="C227" s="158" t="s">
        <v>442</v>
      </c>
      <c r="D227" s="188">
        <v>3</v>
      </c>
      <c r="E227" s="188">
        <v>2</v>
      </c>
      <c r="F227" s="188">
        <v>10</v>
      </c>
      <c r="G227" s="178">
        <v>42170</v>
      </c>
      <c r="H227" s="179">
        <v>283</v>
      </c>
      <c r="I227" s="188">
        <v>44</v>
      </c>
      <c r="J227" s="204" t="s">
        <v>181</v>
      </c>
      <c r="L227" s="188" t="s">
        <v>354</v>
      </c>
      <c r="M227" s="158" t="s">
        <v>588</v>
      </c>
      <c r="N227" s="158" t="s">
        <v>589</v>
      </c>
      <c r="Q227" s="192">
        <v>41.317016666666667</v>
      </c>
      <c r="R227" s="192">
        <v>123.7384</v>
      </c>
      <c r="S227" s="196">
        <v>183</v>
      </c>
      <c r="AF227" s="161">
        <v>109</v>
      </c>
      <c r="AG227" s="169">
        <v>0</v>
      </c>
      <c r="AH227" s="182">
        <v>38.5</v>
      </c>
      <c r="AI227" s="182">
        <v>7</v>
      </c>
      <c r="AJ227" s="169">
        <v>7</v>
      </c>
      <c r="AK227" s="182">
        <v>34.5</v>
      </c>
      <c r="AL227" s="182">
        <v>8</v>
      </c>
      <c r="AM227" s="169">
        <v>8</v>
      </c>
      <c r="AN227" s="182">
        <v>28</v>
      </c>
      <c r="AO227" s="182">
        <v>5.8</v>
      </c>
      <c r="AP227" s="169">
        <v>7</v>
      </c>
      <c r="AQ227" s="182">
        <f t="shared" si="49"/>
        <v>33.666666666666664</v>
      </c>
      <c r="AR227" s="182">
        <f t="shared" si="50"/>
        <v>6.9333333333333336</v>
      </c>
      <c r="AS227" s="182">
        <f t="shared" si="51"/>
        <v>7.333333333333333</v>
      </c>
      <c r="AT227" s="158"/>
    </row>
    <row r="228" spans="1:46">
      <c r="A228" s="158" t="s">
        <v>442</v>
      </c>
      <c r="B228" s="181" t="s">
        <v>587</v>
      </c>
      <c r="C228" s="158" t="s">
        <v>442</v>
      </c>
      <c r="D228" s="188">
        <v>3</v>
      </c>
      <c r="E228" s="188">
        <v>2</v>
      </c>
      <c r="F228" s="188">
        <v>10</v>
      </c>
      <c r="G228" s="178">
        <v>42170</v>
      </c>
      <c r="H228" s="179">
        <v>284</v>
      </c>
      <c r="I228" s="188">
        <v>45</v>
      </c>
      <c r="J228" s="204" t="s">
        <v>181</v>
      </c>
      <c r="L228" s="188" t="s">
        <v>354</v>
      </c>
      <c r="M228" s="158" t="s">
        <v>588</v>
      </c>
      <c r="N228" s="158" t="s">
        <v>589</v>
      </c>
      <c r="Q228" s="192">
        <v>41.317016666666667</v>
      </c>
      <c r="R228" s="192">
        <v>123.7384</v>
      </c>
      <c r="S228" s="196">
        <v>183</v>
      </c>
      <c r="AF228" s="161">
        <v>93</v>
      </c>
      <c r="AG228" s="169">
        <v>0</v>
      </c>
      <c r="AH228" s="182">
        <v>32.299999999999997</v>
      </c>
      <c r="AI228" s="182">
        <v>6.8</v>
      </c>
      <c r="AJ228" s="169">
        <v>8</v>
      </c>
      <c r="AK228" s="182">
        <v>26.5</v>
      </c>
      <c r="AL228" s="182">
        <v>6.1</v>
      </c>
      <c r="AM228" s="169">
        <v>10</v>
      </c>
      <c r="AN228" s="182">
        <v>26.8</v>
      </c>
      <c r="AO228" s="182">
        <v>6.6</v>
      </c>
      <c r="AP228" s="169">
        <v>10</v>
      </c>
      <c r="AQ228" s="182">
        <f t="shared" si="49"/>
        <v>28.533333333333331</v>
      </c>
      <c r="AR228" s="182">
        <f t="shared" si="50"/>
        <v>6.5</v>
      </c>
      <c r="AS228" s="182">
        <f t="shared" si="51"/>
        <v>9.3333333333333339</v>
      </c>
      <c r="AT228" s="158"/>
    </row>
    <row r="229" spans="1:46">
      <c r="A229" s="158" t="s">
        <v>442</v>
      </c>
      <c r="B229" s="181" t="s">
        <v>587</v>
      </c>
      <c r="C229" s="158" t="s">
        <v>442</v>
      </c>
      <c r="D229" s="188">
        <v>2</v>
      </c>
      <c r="E229" s="188">
        <v>2</v>
      </c>
      <c r="F229" s="188">
        <v>12.5</v>
      </c>
      <c r="G229" s="178">
        <v>41659</v>
      </c>
      <c r="H229" s="179">
        <v>169</v>
      </c>
      <c r="I229" s="188">
        <v>43</v>
      </c>
      <c r="J229" s="204" t="s">
        <v>181</v>
      </c>
      <c r="L229" s="188" t="s">
        <v>354</v>
      </c>
      <c r="M229" s="158" t="s">
        <v>588</v>
      </c>
      <c r="N229" s="158" t="s">
        <v>589</v>
      </c>
      <c r="Q229" s="192">
        <v>41.317016666666667</v>
      </c>
      <c r="R229" s="192">
        <v>123.7384</v>
      </c>
      <c r="S229" s="196">
        <v>183</v>
      </c>
      <c r="AF229" s="161">
        <v>48</v>
      </c>
      <c r="AG229" s="169">
        <v>0</v>
      </c>
      <c r="AH229" s="182">
        <v>37.5</v>
      </c>
      <c r="AI229" s="182">
        <v>3.5</v>
      </c>
      <c r="AJ229" s="169">
        <v>7</v>
      </c>
      <c r="AK229" s="182">
        <v>25</v>
      </c>
      <c r="AL229" s="182">
        <v>1.5</v>
      </c>
      <c r="AM229" s="169">
        <v>9</v>
      </c>
      <c r="AN229" s="182">
        <v>26</v>
      </c>
      <c r="AO229" s="182">
        <v>1.5</v>
      </c>
      <c r="AP229" s="169">
        <v>6</v>
      </c>
      <c r="AQ229" s="182">
        <f t="shared" si="49"/>
        <v>29.5</v>
      </c>
      <c r="AR229" s="182">
        <f t="shared" si="50"/>
        <v>2.1666666666666665</v>
      </c>
      <c r="AS229" s="182">
        <f t="shared" si="51"/>
        <v>7.333333333333333</v>
      </c>
      <c r="AT229" s="158"/>
    </row>
    <row r="230" spans="1:46">
      <c r="A230" s="158" t="s">
        <v>442</v>
      </c>
      <c r="B230" s="181" t="s">
        <v>587</v>
      </c>
      <c r="C230" s="158" t="s">
        <v>442</v>
      </c>
      <c r="D230" s="188">
        <v>2</v>
      </c>
      <c r="E230" s="188">
        <v>2</v>
      </c>
      <c r="F230" s="188">
        <v>12.5</v>
      </c>
      <c r="G230" s="178">
        <v>41659</v>
      </c>
      <c r="H230" s="179">
        <v>170</v>
      </c>
      <c r="I230" s="188">
        <v>44</v>
      </c>
      <c r="J230" s="204" t="s">
        <v>181</v>
      </c>
      <c r="L230" s="188" t="s">
        <v>354</v>
      </c>
      <c r="M230" s="158" t="s">
        <v>588</v>
      </c>
      <c r="N230" s="158" t="s">
        <v>589</v>
      </c>
      <c r="Q230" s="192">
        <v>41.317016666666667</v>
      </c>
      <c r="R230" s="192">
        <v>123.7384</v>
      </c>
      <c r="S230" s="196">
        <v>183</v>
      </c>
      <c r="AF230" s="161">
        <v>48</v>
      </c>
      <c r="AG230" s="169">
        <v>0</v>
      </c>
      <c r="AH230" s="182">
        <v>67</v>
      </c>
      <c r="AI230" s="182">
        <v>1</v>
      </c>
      <c r="AJ230" s="169">
        <v>4</v>
      </c>
      <c r="AK230" s="182">
        <v>65</v>
      </c>
      <c r="AL230" s="182">
        <v>2</v>
      </c>
      <c r="AM230" s="169">
        <v>15</v>
      </c>
      <c r="AN230" s="182">
        <v>58</v>
      </c>
      <c r="AO230" s="182">
        <v>2.5</v>
      </c>
      <c r="AP230" s="169">
        <v>13</v>
      </c>
      <c r="AQ230" s="182">
        <f t="shared" si="49"/>
        <v>63.333333333333336</v>
      </c>
      <c r="AR230" s="182">
        <f t="shared" si="50"/>
        <v>1.8333333333333333</v>
      </c>
      <c r="AS230" s="182">
        <f t="shared" si="51"/>
        <v>10.666666666666666</v>
      </c>
      <c r="AT230" s="158"/>
    </row>
    <row r="231" spans="1:46">
      <c r="A231" s="158" t="s">
        <v>442</v>
      </c>
      <c r="B231" s="181" t="s">
        <v>587</v>
      </c>
      <c r="C231" s="158" t="s">
        <v>442</v>
      </c>
      <c r="D231" s="188">
        <v>2</v>
      </c>
      <c r="E231" s="188">
        <v>2</v>
      </c>
      <c r="F231" s="188">
        <v>12.5</v>
      </c>
      <c r="G231" s="178">
        <v>41659</v>
      </c>
      <c r="H231" s="179">
        <v>171</v>
      </c>
      <c r="I231" s="188">
        <v>45</v>
      </c>
      <c r="J231" s="204" t="s">
        <v>181</v>
      </c>
      <c r="L231" s="188" t="s">
        <v>354</v>
      </c>
      <c r="M231" s="158" t="s">
        <v>588</v>
      </c>
      <c r="N231" s="158" t="s">
        <v>589</v>
      </c>
      <c r="Q231" s="192">
        <v>41.317016666666667</v>
      </c>
      <c r="R231" s="192">
        <v>123.7384</v>
      </c>
      <c r="S231" s="196">
        <v>183</v>
      </c>
      <c r="AF231" s="161">
        <v>68</v>
      </c>
      <c r="AG231" s="169">
        <v>0</v>
      </c>
      <c r="AH231" s="182">
        <v>26</v>
      </c>
      <c r="AI231" s="182">
        <v>3</v>
      </c>
      <c r="AJ231" s="169">
        <v>3</v>
      </c>
      <c r="AK231" s="182">
        <v>46</v>
      </c>
      <c r="AL231" s="182">
        <v>2.5</v>
      </c>
      <c r="AM231" s="169">
        <v>8</v>
      </c>
      <c r="AN231" s="182">
        <v>24.5</v>
      </c>
      <c r="AO231" s="182">
        <v>3</v>
      </c>
      <c r="AP231" s="169">
        <v>7</v>
      </c>
      <c r="AQ231" s="182">
        <f t="shared" si="49"/>
        <v>32.166666666666664</v>
      </c>
      <c r="AR231" s="182">
        <f t="shared" si="50"/>
        <v>2.8333333333333335</v>
      </c>
      <c r="AS231" s="182">
        <f t="shared" si="51"/>
        <v>6</v>
      </c>
      <c r="AT231" s="158"/>
    </row>
    <row r="232" spans="1:46">
      <c r="A232" s="158" t="s">
        <v>442</v>
      </c>
      <c r="B232" s="181" t="s">
        <v>587</v>
      </c>
      <c r="C232" s="158" t="s">
        <v>442</v>
      </c>
      <c r="D232" s="188">
        <v>2</v>
      </c>
      <c r="E232" s="188">
        <v>1</v>
      </c>
      <c r="F232" s="188">
        <v>15</v>
      </c>
      <c r="G232" s="178">
        <v>41659</v>
      </c>
      <c r="H232" s="179">
        <v>225</v>
      </c>
      <c r="I232" s="188">
        <v>103</v>
      </c>
      <c r="J232" s="204" t="s">
        <v>181</v>
      </c>
      <c r="L232" s="188" t="s">
        <v>354</v>
      </c>
      <c r="M232" s="158" t="s">
        <v>588</v>
      </c>
      <c r="N232" s="158" t="s">
        <v>589</v>
      </c>
      <c r="Q232" s="192">
        <v>41.317016666666667</v>
      </c>
      <c r="R232" s="192">
        <v>123.7384</v>
      </c>
      <c r="S232" s="196">
        <v>183</v>
      </c>
      <c r="T232" s="157">
        <v>41736</v>
      </c>
      <c r="U232" s="157">
        <v>41775</v>
      </c>
      <c r="V232" s="157">
        <v>41778</v>
      </c>
      <c r="W232" s="157">
        <v>41778</v>
      </c>
      <c r="X232" s="157">
        <v>41786</v>
      </c>
      <c r="Y232" s="157">
        <v>41799</v>
      </c>
      <c r="Z232" s="170">
        <f t="shared" ref="Z232:AE234" si="57">T232-$G232</f>
        <v>77</v>
      </c>
      <c r="AA232" s="170">
        <f t="shared" si="57"/>
        <v>116</v>
      </c>
      <c r="AB232" s="170">
        <f t="shared" si="57"/>
        <v>119</v>
      </c>
      <c r="AC232" s="170">
        <f t="shared" si="57"/>
        <v>119</v>
      </c>
      <c r="AD232" s="170">
        <f t="shared" si="57"/>
        <v>127</v>
      </c>
      <c r="AE232" s="170">
        <f t="shared" si="57"/>
        <v>140</v>
      </c>
      <c r="AF232" s="161">
        <v>24</v>
      </c>
      <c r="AG232" s="169">
        <v>9</v>
      </c>
      <c r="AH232" s="182">
        <v>136</v>
      </c>
      <c r="AI232" s="182">
        <v>110</v>
      </c>
      <c r="AJ232" s="169">
        <v>5</v>
      </c>
      <c r="AK232" s="182">
        <v>183</v>
      </c>
      <c r="AL232" s="182">
        <v>130</v>
      </c>
      <c r="AM232" s="169">
        <v>5</v>
      </c>
      <c r="AN232" s="182">
        <v>139</v>
      </c>
      <c r="AO232" s="182">
        <v>113</v>
      </c>
      <c r="AP232" s="169">
        <v>6</v>
      </c>
      <c r="AQ232" s="182">
        <f t="shared" si="49"/>
        <v>152.66666666666666</v>
      </c>
      <c r="AR232" s="182">
        <f t="shared" si="50"/>
        <v>117.66666666666667</v>
      </c>
      <c r="AS232" s="182">
        <f t="shared" si="51"/>
        <v>5.333333333333333</v>
      </c>
      <c r="AT232" s="158"/>
    </row>
    <row r="233" spans="1:46">
      <c r="A233" s="158" t="s">
        <v>442</v>
      </c>
      <c r="B233" s="181" t="s">
        <v>587</v>
      </c>
      <c r="C233" s="158" t="s">
        <v>442</v>
      </c>
      <c r="D233" s="188">
        <v>2</v>
      </c>
      <c r="E233" s="188">
        <v>1</v>
      </c>
      <c r="F233" s="188">
        <v>15</v>
      </c>
      <c r="G233" s="178">
        <v>41659</v>
      </c>
      <c r="H233" s="179">
        <v>226</v>
      </c>
      <c r="I233" s="188">
        <v>104</v>
      </c>
      <c r="J233" s="204" t="s">
        <v>181</v>
      </c>
      <c r="L233" s="188" t="s">
        <v>354</v>
      </c>
      <c r="M233" s="158" t="s">
        <v>588</v>
      </c>
      <c r="N233" s="158" t="s">
        <v>589</v>
      </c>
      <c r="Q233" s="192">
        <v>41.317016666666667</v>
      </c>
      <c r="R233" s="192">
        <v>123.7384</v>
      </c>
      <c r="S233" s="196">
        <v>183</v>
      </c>
      <c r="T233" s="157">
        <v>41726</v>
      </c>
      <c r="U233" s="157">
        <v>41750</v>
      </c>
      <c r="V233" s="157">
        <v>41754</v>
      </c>
      <c r="W233" s="157">
        <v>41758</v>
      </c>
      <c r="X233" s="157">
        <v>41768</v>
      </c>
      <c r="Y233" s="157">
        <v>41771</v>
      </c>
      <c r="Z233" s="170">
        <f t="shared" si="57"/>
        <v>67</v>
      </c>
      <c r="AA233" s="170">
        <f t="shared" si="57"/>
        <v>91</v>
      </c>
      <c r="AB233" s="170">
        <f t="shared" si="57"/>
        <v>95</v>
      </c>
      <c r="AC233" s="170">
        <f t="shared" si="57"/>
        <v>99</v>
      </c>
      <c r="AD233" s="170">
        <f t="shared" si="57"/>
        <v>109</v>
      </c>
      <c r="AE233" s="170">
        <f t="shared" si="57"/>
        <v>112</v>
      </c>
      <c r="AF233" s="161">
        <v>31</v>
      </c>
      <c r="AG233" s="169">
        <v>13</v>
      </c>
      <c r="AH233" s="182">
        <v>218</v>
      </c>
      <c r="AI233" s="182">
        <v>151</v>
      </c>
      <c r="AJ233" s="169">
        <v>5</v>
      </c>
      <c r="AK233" s="182">
        <v>229</v>
      </c>
      <c r="AL233" s="182">
        <v>151</v>
      </c>
      <c r="AM233" s="169">
        <v>6</v>
      </c>
      <c r="AN233" s="182">
        <v>215</v>
      </c>
      <c r="AO233" s="182">
        <v>160</v>
      </c>
      <c r="AP233" s="169">
        <v>6</v>
      </c>
      <c r="AQ233" s="182">
        <f t="shared" si="49"/>
        <v>220.66666666666666</v>
      </c>
      <c r="AR233" s="182">
        <f t="shared" si="50"/>
        <v>154</v>
      </c>
      <c r="AS233" s="182">
        <f t="shared" si="51"/>
        <v>5.666666666666667</v>
      </c>
      <c r="AT233" s="158"/>
    </row>
    <row r="234" spans="1:46">
      <c r="A234" s="158" t="s">
        <v>442</v>
      </c>
      <c r="B234" s="181" t="s">
        <v>587</v>
      </c>
      <c r="C234" s="158" t="s">
        <v>442</v>
      </c>
      <c r="D234" s="188">
        <v>2</v>
      </c>
      <c r="E234" s="188">
        <v>1</v>
      </c>
      <c r="F234" s="188">
        <v>15</v>
      </c>
      <c r="G234" s="178">
        <v>41659</v>
      </c>
      <c r="H234" s="179">
        <v>227</v>
      </c>
      <c r="I234" s="188">
        <v>105</v>
      </c>
      <c r="J234" s="204" t="s">
        <v>181</v>
      </c>
      <c r="L234" s="188" t="s">
        <v>354</v>
      </c>
      <c r="M234" s="158" t="s">
        <v>588</v>
      </c>
      <c r="N234" s="158" t="s">
        <v>589</v>
      </c>
      <c r="Q234" s="192">
        <v>41.317016666666667</v>
      </c>
      <c r="R234" s="192">
        <v>123.7384</v>
      </c>
      <c r="S234" s="196">
        <v>183</v>
      </c>
      <c r="T234" s="157">
        <v>41740</v>
      </c>
      <c r="U234" s="157">
        <v>41782</v>
      </c>
      <c r="V234" s="157">
        <v>41782</v>
      </c>
      <c r="W234" s="157">
        <v>41786</v>
      </c>
      <c r="X234" s="157">
        <v>41796</v>
      </c>
      <c r="Y234" s="157">
        <v>41799</v>
      </c>
      <c r="Z234" s="170">
        <f t="shared" si="57"/>
        <v>81</v>
      </c>
      <c r="AA234" s="170">
        <f t="shared" si="57"/>
        <v>123</v>
      </c>
      <c r="AB234" s="170">
        <f t="shared" si="57"/>
        <v>123</v>
      </c>
      <c r="AC234" s="170">
        <f t="shared" si="57"/>
        <v>127</v>
      </c>
      <c r="AD234" s="170">
        <f t="shared" si="57"/>
        <v>137</v>
      </c>
      <c r="AE234" s="170">
        <f t="shared" si="57"/>
        <v>140</v>
      </c>
      <c r="AF234" s="161">
        <v>10</v>
      </c>
      <c r="AG234" s="169">
        <v>2</v>
      </c>
      <c r="AH234" s="182">
        <v>130</v>
      </c>
      <c r="AI234" s="182">
        <v>80</v>
      </c>
      <c r="AJ234" s="169">
        <v>5</v>
      </c>
      <c r="AK234" s="182">
        <v>138</v>
      </c>
      <c r="AL234" s="182">
        <v>105</v>
      </c>
      <c r="AM234" s="169">
        <v>6</v>
      </c>
      <c r="AN234" s="182">
        <v>126</v>
      </c>
      <c r="AO234" s="182">
        <v>109</v>
      </c>
      <c r="AP234" s="169">
        <v>6</v>
      </c>
      <c r="AQ234" s="182">
        <f t="shared" si="49"/>
        <v>131.33333333333334</v>
      </c>
      <c r="AR234" s="182">
        <f t="shared" si="50"/>
        <v>98</v>
      </c>
      <c r="AS234" s="182">
        <f t="shared" si="51"/>
        <v>5.666666666666667</v>
      </c>
      <c r="AT234" s="158"/>
    </row>
    <row r="235" spans="1:46">
      <c r="A235" s="158" t="s">
        <v>445</v>
      </c>
      <c r="B235" s="181" t="s">
        <v>590</v>
      </c>
      <c r="C235" s="158" t="s">
        <v>445</v>
      </c>
      <c r="D235" s="188">
        <v>3</v>
      </c>
      <c r="E235" s="188">
        <v>2</v>
      </c>
      <c r="F235" s="188">
        <v>10</v>
      </c>
      <c r="G235" s="178">
        <v>42170</v>
      </c>
      <c r="H235" s="179">
        <v>285</v>
      </c>
      <c r="I235" s="188">
        <v>46</v>
      </c>
      <c r="J235" s="204" t="s">
        <v>181</v>
      </c>
      <c r="L235" s="188" t="s">
        <v>354</v>
      </c>
      <c r="M235" s="158" t="s">
        <v>588</v>
      </c>
      <c r="N235" s="158" t="s">
        <v>589</v>
      </c>
      <c r="Q235" s="192">
        <v>41.328833333333336</v>
      </c>
      <c r="R235" s="192">
        <v>123.69026666666667</v>
      </c>
      <c r="S235" s="196">
        <v>148</v>
      </c>
      <c r="T235" s="157">
        <v>42205</v>
      </c>
      <c r="Z235" s="170">
        <f t="shared" ref="Z235:Z243" si="58">T235-$G235</f>
        <v>35</v>
      </c>
      <c r="AF235" s="161">
        <v>90</v>
      </c>
      <c r="AG235" s="169">
        <v>2</v>
      </c>
      <c r="AH235" s="182">
        <v>42.2</v>
      </c>
      <c r="AI235" s="182">
        <v>21.5</v>
      </c>
      <c r="AJ235" s="169">
        <v>6</v>
      </c>
      <c r="AK235" s="182">
        <v>40</v>
      </c>
      <c r="AL235" s="182">
        <v>6.4</v>
      </c>
      <c r="AM235" s="169">
        <v>10</v>
      </c>
      <c r="AN235" s="182">
        <v>29</v>
      </c>
      <c r="AO235" s="182">
        <v>3.8</v>
      </c>
      <c r="AP235" s="169">
        <v>4</v>
      </c>
      <c r="AQ235" s="182">
        <f t="shared" si="49"/>
        <v>37.06666666666667</v>
      </c>
      <c r="AR235" s="182">
        <f t="shared" si="50"/>
        <v>10.566666666666666</v>
      </c>
      <c r="AS235" s="182">
        <f t="shared" si="51"/>
        <v>6.666666666666667</v>
      </c>
      <c r="AT235" s="158"/>
    </row>
    <row r="236" spans="1:46">
      <c r="A236" s="158" t="s">
        <v>445</v>
      </c>
      <c r="B236" s="181" t="s">
        <v>590</v>
      </c>
      <c r="C236" s="158" t="s">
        <v>445</v>
      </c>
      <c r="D236" s="188">
        <v>3</v>
      </c>
      <c r="E236" s="188">
        <v>2</v>
      </c>
      <c r="F236" s="188">
        <v>10</v>
      </c>
      <c r="G236" s="178">
        <v>42170</v>
      </c>
      <c r="H236" s="179">
        <v>286</v>
      </c>
      <c r="I236" s="188">
        <v>47</v>
      </c>
      <c r="J236" s="204" t="s">
        <v>181</v>
      </c>
      <c r="L236" s="188" t="s">
        <v>354</v>
      </c>
      <c r="M236" s="158" t="s">
        <v>588</v>
      </c>
      <c r="N236" s="158" t="s">
        <v>589</v>
      </c>
      <c r="Q236" s="192">
        <v>41.328833333333336</v>
      </c>
      <c r="R236" s="192">
        <v>123.69026666666667</v>
      </c>
      <c r="S236" s="196">
        <v>148</v>
      </c>
      <c r="T236" s="157">
        <v>42205</v>
      </c>
      <c r="Z236" s="170">
        <f t="shared" si="58"/>
        <v>35</v>
      </c>
      <c r="AF236" s="161">
        <v>147</v>
      </c>
      <c r="AG236" s="169">
        <v>1</v>
      </c>
      <c r="AH236" s="182">
        <v>32.200000000000003</v>
      </c>
      <c r="AI236" s="182">
        <v>7.3</v>
      </c>
      <c r="AJ236" s="169">
        <v>5</v>
      </c>
      <c r="AK236" s="182">
        <v>30.7</v>
      </c>
      <c r="AL236" s="182">
        <v>58.5</v>
      </c>
      <c r="AM236" s="169">
        <v>8</v>
      </c>
      <c r="AN236" s="182">
        <v>31.2</v>
      </c>
      <c r="AO236" s="182">
        <v>5.8</v>
      </c>
      <c r="AP236" s="169">
        <v>5</v>
      </c>
      <c r="AQ236" s="182">
        <f t="shared" si="49"/>
        <v>31.366666666666671</v>
      </c>
      <c r="AR236" s="182">
        <f t="shared" si="50"/>
        <v>23.866666666666664</v>
      </c>
      <c r="AS236" s="182">
        <f t="shared" si="51"/>
        <v>6</v>
      </c>
      <c r="AT236" s="158"/>
    </row>
    <row r="237" spans="1:46">
      <c r="A237" s="158" t="s">
        <v>445</v>
      </c>
      <c r="B237" s="181" t="s">
        <v>590</v>
      </c>
      <c r="C237" s="158" t="s">
        <v>445</v>
      </c>
      <c r="D237" s="188">
        <v>3</v>
      </c>
      <c r="E237" s="188">
        <v>2</v>
      </c>
      <c r="F237" s="188">
        <v>10</v>
      </c>
      <c r="G237" s="178">
        <v>42170</v>
      </c>
      <c r="H237" s="179">
        <v>287</v>
      </c>
      <c r="I237" s="188">
        <v>48</v>
      </c>
      <c r="J237" s="204" t="s">
        <v>181</v>
      </c>
      <c r="L237" s="188" t="s">
        <v>354</v>
      </c>
      <c r="M237" s="158" t="s">
        <v>588</v>
      </c>
      <c r="N237" s="158" t="s">
        <v>589</v>
      </c>
      <c r="Q237" s="192">
        <v>41.328833333333336</v>
      </c>
      <c r="R237" s="192">
        <v>123.69026666666667</v>
      </c>
      <c r="S237" s="196">
        <v>148</v>
      </c>
      <c r="T237" s="157">
        <v>42205</v>
      </c>
      <c r="Z237" s="170">
        <f t="shared" si="58"/>
        <v>35</v>
      </c>
      <c r="AF237" s="161">
        <v>188</v>
      </c>
      <c r="AG237" s="169">
        <v>3</v>
      </c>
      <c r="AH237" s="182">
        <v>31</v>
      </c>
      <c r="AI237" s="182">
        <v>8.1</v>
      </c>
      <c r="AJ237" s="169">
        <v>8</v>
      </c>
      <c r="AK237" s="182">
        <v>34.5</v>
      </c>
      <c r="AL237" s="182">
        <v>7</v>
      </c>
      <c r="AM237" s="169">
        <v>5</v>
      </c>
      <c r="AN237" s="182">
        <v>34.4</v>
      </c>
      <c r="AO237" s="182">
        <v>12.6</v>
      </c>
      <c r="AP237" s="169">
        <v>4</v>
      </c>
      <c r="AQ237" s="182">
        <f t="shared" si="49"/>
        <v>33.300000000000004</v>
      </c>
      <c r="AR237" s="182">
        <f t="shared" si="50"/>
        <v>9.2333333333333325</v>
      </c>
      <c r="AS237" s="182">
        <f t="shared" si="51"/>
        <v>5.666666666666667</v>
      </c>
      <c r="AT237" s="158"/>
    </row>
    <row r="238" spans="1:46">
      <c r="A238" s="158" t="s">
        <v>445</v>
      </c>
      <c r="B238" s="181" t="s">
        <v>590</v>
      </c>
      <c r="C238" s="158" t="s">
        <v>445</v>
      </c>
      <c r="D238" s="188">
        <v>2</v>
      </c>
      <c r="E238" s="188">
        <v>2</v>
      </c>
      <c r="F238" s="188">
        <v>12.5</v>
      </c>
      <c r="G238" s="178">
        <v>41659</v>
      </c>
      <c r="H238" s="179">
        <v>172</v>
      </c>
      <c r="I238" s="188">
        <v>46</v>
      </c>
      <c r="J238" s="204" t="s">
        <v>181</v>
      </c>
      <c r="L238" s="188" t="s">
        <v>354</v>
      </c>
      <c r="M238" s="158" t="s">
        <v>588</v>
      </c>
      <c r="N238" s="158" t="s">
        <v>589</v>
      </c>
      <c r="Q238" s="192">
        <v>41.328833333333336</v>
      </c>
      <c r="R238" s="192">
        <v>123.69026666666667</v>
      </c>
      <c r="S238" s="196">
        <v>148</v>
      </c>
      <c r="T238" s="157">
        <v>41712</v>
      </c>
      <c r="Z238" s="170">
        <f t="shared" si="58"/>
        <v>53</v>
      </c>
      <c r="AF238" s="161">
        <v>166</v>
      </c>
      <c r="AG238" s="169">
        <v>0</v>
      </c>
      <c r="AH238" s="182">
        <v>55</v>
      </c>
      <c r="AI238" s="182">
        <v>9</v>
      </c>
      <c r="AJ238" s="169">
        <v>3</v>
      </c>
      <c r="AK238" s="182">
        <v>45</v>
      </c>
      <c r="AL238" s="182">
        <v>1</v>
      </c>
      <c r="AM238" s="169">
        <v>5</v>
      </c>
      <c r="AN238" s="182">
        <v>37</v>
      </c>
      <c r="AO238" s="182">
        <v>3.5</v>
      </c>
      <c r="AP238" s="169">
        <v>8</v>
      </c>
      <c r="AQ238" s="182">
        <f t="shared" si="49"/>
        <v>45.666666666666664</v>
      </c>
      <c r="AR238" s="182">
        <f t="shared" si="50"/>
        <v>4.5</v>
      </c>
      <c r="AS238" s="182">
        <f t="shared" si="51"/>
        <v>5.333333333333333</v>
      </c>
      <c r="AT238" s="193" t="s">
        <v>591</v>
      </c>
    </row>
    <row r="239" spans="1:46">
      <c r="A239" s="158" t="s">
        <v>445</v>
      </c>
      <c r="B239" s="181" t="s">
        <v>590</v>
      </c>
      <c r="C239" s="158" t="s">
        <v>445</v>
      </c>
      <c r="D239" s="188">
        <v>2</v>
      </c>
      <c r="E239" s="188">
        <v>2</v>
      </c>
      <c r="F239" s="188">
        <v>12.5</v>
      </c>
      <c r="G239" s="178">
        <v>41659</v>
      </c>
      <c r="H239" s="179">
        <v>173</v>
      </c>
      <c r="I239" s="188">
        <v>47</v>
      </c>
      <c r="J239" s="204" t="s">
        <v>181</v>
      </c>
      <c r="L239" s="188" t="s">
        <v>354</v>
      </c>
      <c r="M239" s="158" t="s">
        <v>588</v>
      </c>
      <c r="N239" s="158" t="s">
        <v>589</v>
      </c>
      <c r="Q239" s="192">
        <v>41.328833333333336</v>
      </c>
      <c r="R239" s="192">
        <v>123.69026666666667</v>
      </c>
      <c r="S239" s="196">
        <v>148</v>
      </c>
      <c r="T239" s="157">
        <v>41712</v>
      </c>
      <c r="Z239" s="170">
        <f t="shared" si="58"/>
        <v>53</v>
      </c>
      <c r="AF239" s="161">
        <v>102</v>
      </c>
      <c r="AG239" s="169">
        <v>0</v>
      </c>
      <c r="AH239" s="182">
        <v>54</v>
      </c>
      <c r="AI239" s="182">
        <v>24</v>
      </c>
      <c r="AJ239" s="169">
        <v>10</v>
      </c>
      <c r="AK239" s="182">
        <v>42</v>
      </c>
      <c r="AL239" s="182">
        <v>12</v>
      </c>
      <c r="AM239" s="169">
        <v>3</v>
      </c>
      <c r="AN239" s="182">
        <v>38</v>
      </c>
      <c r="AO239" s="182">
        <v>7</v>
      </c>
      <c r="AP239" s="169">
        <v>3</v>
      </c>
      <c r="AQ239" s="182">
        <f t="shared" si="49"/>
        <v>44.666666666666664</v>
      </c>
      <c r="AR239" s="182">
        <f t="shared" si="50"/>
        <v>14.333333333333334</v>
      </c>
      <c r="AS239" s="182">
        <f t="shared" si="51"/>
        <v>5.333333333333333</v>
      </c>
      <c r="AT239" s="193" t="s">
        <v>591</v>
      </c>
    </row>
    <row r="240" spans="1:46">
      <c r="A240" s="158" t="s">
        <v>445</v>
      </c>
      <c r="B240" s="181" t="s">
        <v>590</v>
      </c>
      <c r="C240" s="158" t="s">
        <v>445</v>
      </c>
      <c r="D240" s="188">
        <v>2</v>
      </c>
      <c r="E240" s="188">
        <v>2</v>
      </c>
      <c r="F240" s="188">
        <v>12.5</v>
      </c>
      <c r="G240" s="178">
        <v>41659</v>
      </c>
      <c r="H240" s="179">
        <v>174</v>
      </c>
      <c r="I240" s="188">
        <v>48</v>
      </c>
      <c r="J240" s="204" t="s">
        <v>181</v>
      </c>
      <c r="L240" s="188" t="s">
        <v>354</v>
      </c>
      <c r="M240" s="158" t="s">
        <v>588</v>
      </c>
      <c r="N240" s="158" t="s">
        <v>589</v>
      </c>
      <c r="Q240" s="192">
        <v>41.328833333333336</v>
      </c>
      <c r="R240" s="192">
        <v>123.69026666666667</v>
      </c>
      <c r="S240" s="196">
        <v>148</v>
      </c>
      <c r="T240" s="157">
        <v>41712</v>
      </c>
      <c r="Z240" s="170">
        <f t="shared" si="58"/>
        <v>53</v>
      </c>
      <c r="AF240" s="161">
        <v>107</v>
      </c>
      <c r="AG240" s="169">
        <v>0</v>
      </c>
      <c r="AH240" s="182">
        <v>32</v>
      </c>
      <c r="AI240" s="182">
        <v>1.5</v>
      </c>
      <c r="AJ240" s="169">
        <v>3</v>
      </c>
      <c r="AK240" s="182">
        <v>35</v>
      </c>
      <c r="AL240" s="182">
        <v>10</v>
      </c>
      <c r="AM240" s="169">
        <v>7</v>
      </c>
      <c r="AN240" s="182">
        <v>38</v>
      </c>
      <c r="AO240" s="182">
        <v>3.5</v>
      </c>
      <c r="AP240" s="169">
        <v>6</v>
      </c>
      <c r="AQ240" s="182">
        <f t="shared" si="49"/>
        <v>35</v>
      </c>
      <c r="AR240" s="182">
        <f t="shared" si="50"/>
        <v>5</v>
      </c>
      <c r="AS240" s="182">
        <f t="shared" si="51"/>
        <v>5.333333333333333</v>
      </c>
      <c r="AT240" s="193" t="s">
        <v>591</v>
      </c>
    </row>
    <row r="241" spans="1:46">
      <c r="A241" s="158" t="s">
        <v>445</v>
      </c>
      <c r="B241" s="181" t="s">
        <v>590</v>
      </c>
      <c r="C241" s="158" t="s">
        <v>445</v>
      </c>
      <c r="D241" s="188">
        <v>2</v>
      </c>
      <c r="E241" s="188">
        <v>1</v>
      </c>
      <c r="F241" s="188">
        <v>15</v>
      </c>
      <c r="G241" s="178">
        <v>41659</v>
      </c>
      <c r="H241" s="179">
        <v>228</v>
      </c>
      <c r="I241" s="188">
        <v>106</v>
      </c>
      <c r="J241" s="204" t="s">
        <v>181</v>
      </c>
      <c r="L241" s="188" t="s">
        <v>354</v>
      </c>
      <c r="M241" s="158" t="s">
        <v>588</v>
      </c>
      <c r="N241" s="158" t="s">
        <v>589</v>
      </c>
      <c r="Q241" s="192">
        <v>41.328833333333336</v>
      </c>
      <c r="R241" s="192">
        <v>123.69026666666667</v>
      </c>
      <c r="S241" s="196">
        <v>148</v>
      </c>
      <c r="T241" s="157">
        <v>41701</v>
      </c>
      <c r="U241" s="157">
        <v>41733</v>
      </c>
      <c r="V241" s="157">
        <v>41736</v>
      </c>
      <c r="W241" s="157">
        <v>41740</v>
      </c>
      <c r="X241" s="157">
        <v>41761</v>
      </c>
      <c r="Y241" s="157">
        <v>41765</v>
      </c>
      <c r="Z241" s="170">
        <f t="shared" si="58"/>
        <v>42</v>
      </c>
      <c r="AA241" s="170">
        <f t="shared" ref="AA241:AE243" si="59">U241-$G241</f>
        <v>74</v>
      </c>
      <c r="AB241" s="170">
        <f t="shared" si="59"/>
        <v>77</v>
      </c>
      <c r="AC241" s="170">
        <f t="shared" si="59"/>
        <v>81</v>
      </c>
      <c r="AD241" s="170">
        <f t="shared" si="59"/>
        <v>102</v>
      </c>
      <c r="AE241" s="170">
        <f t="shared" si="59"/>
        <v>106</v>
      </c>
      <c r="AF241" s="161">
        <v>64</v>
      </c>
      <c r="AG241" s="169">
        <v>19</v>
      </c>
      <c r="AH241" s="182">
        <v>142</v>
      </c>
      <c r="AI241" s="182">
        <v>98</v>
      </c>
      <c r="AJ241" s="169">
        <v>5</v>
      </c>
      <c r="AK241" s="182">
        <v>133</v>
      </c>
      <c r="AL241" s="182">
        <v>67</v>
      </c>
      <c r="AM241" s="169">
        <v>5</v>
      </c>
      <c r="AN241" s="182">
        <v>143</v>
      </c>
      <c r="AO241" s="182">
        <v>87</v>
      </c>
      <c r="AP241" s="169">
        <v>4</v>
      </c>
      <c r="AQ241" s="182">
        <f t="shared" si="49"/>
        <v>139.33333333333334</v>
      </c>
      <c r="AR241" s="182">
        <f t="shared" si="50"/>
        <v>84</v>
      </c>
      <c r="AS241" s="182">
        <f t="shared" si="51"/>
        <v>4.666666666666667</v>
      </c>
      <c r="AT241" s="158"/>
    </row>
    <row r="242" spans="1:46">
      <c r="A242" s="158" t="s">
        <v>445</v>
      </c>
      <c r="B242" s="181" t="s">
        <v>590</v>
      </c>
      <c r="C242" s="158" t="s">
        <v>445</v>
      </c>
      <c r="D242" s="188">
        <v>2</v>
      </c>
      <c r="E242" s="188">
        <v>1</v>
      </c>
      <c r="F242" s="188">
        <v>15</v>
      </c>
      <c r="G242" s="178">
        <v>41659</v>
      </c>
      <c r="H242" s="179">
        <v>229</v>
      </c>
      <c r="I242" s="188">
        <v>107</v>
      </c>
      <c r="J242" s="204" t="s">
        <v>181</v>
      </c>
      <c r="L242" s="188" t="s">
        <v>354</v>
      </c>
      <c r="M242" s="158" t="s">
        <v>588</v>
      </c>
      <c r="N242" s="158" t="s">
        <v>589</v>
      </c>
      <c r="Q242" s="192">
        <v>41.328833333333336</v>
      </c>
      <c r="R242" s="192">
        <v>123.69026666666667</v>
      </c>
      <c r="S242" s="196">
        <v>148</v>
      </c>
      <c r="T242" s="157">
        <v>41701</v>
      </c>
      <c r="U242" s="157">
        <v>41712</v>
      </c>
      <c r="V242" s="157">
        <v>41722</v>
      </c>
      <c r="W242" s="157">
        <v>41726</v>
      </c>
      <c r="X242" s="157">
        <v>41761</v>
      </c>
      <c r="Y242" s="157">
        <v>41765</v>
      </c>
      <c r="Z242" s="170">
        <f t="shared" si="58"/>
        <v>42</v>
      </c>
      <c r="AA242" s="170">
        <f t="shared" si="59"/>
        <v>53</v>
      </c>
      <c r="AB242" s="170">
        <f t="shared" si="59"/>
        <v>63</v>
      </c>
      <c r="AC242" s="170">
        <f t="shared" si="59"/>
        <v>67</v>
      </c>
      <c r="AD242" s="170">
        <f t="shared" si="59"/>
        <v>102</v>
      </c>
      <c r="AE242" s="170">
        <f t="shared" si="59"/>
        <v>106</v>
      </c>
      <c r="AF242" s="161">
        <v>38</v>
      </c>
      <c r="AG242" s="169">
        <v>21</v>
      </c>
      <c r="AH242" s="182">
        <v>138</v>
      </c>
      <c r="AI242" s="182">
        <v>94</v>
      </c>
      <c r="AJ242" s="169">
        <v>3</v>
      </c>
      <c r="AK242" s="182">
        <v>128</v>
      </c>
      <c r="AL242" s="182">
        <v>94</v>
      </c>
      <c r="AM242" s="169">
        <v>4</v>
      </c>
      <c r="AN242" s="182">
        <v>144</v>
      </c>
      <c r="AO242" s="182">
        <v>105</v>
      </c>
      <c r="AP242" s="169">
        <v>4</v>
      </c>
      <c r="AQ242" s="182">
        <f t="shared" si="49"/>
        <v>136.66666666666666</v>
      </c>
      <c r="AR242" s="182">
        <f t="shared" si="50"/>
        <v>97.666666666666671</v>
      </c>
      <c r="AS242" s="182">
        <f t="shared" si="51"/>
        <v>3.6666666666666665</v>
      </c>
      <c r="AT242" s="158"/>
    </row>
    <row r="243" spans="1:46">
      <c r="A243" s="158" t="s">
        <v>445</v>
      </c>
      <c r="B243" s="181" t="s">
        <v>590</v>
      </c>
      <c r="C243" s="158" t="s">
        <v>445</v>
      </c>
      <c r="D243" s="188">
        <v>2</v>
      </c>
      <c r="E243" s="188">
        <v>1</v>
      </c>
      <c r="F243" s="188">
        <v>15</v>
      </c>
      <c r="G243" s="178">
        <v>41659</v>
      </c>
      <c r="H243" s="179">
        <v>230</v>
      </c>
      <c r="I243" s="188">
        <v>108</v>
      </c>
      <c r="J243" s="204" t="s">
        <v>181</v>
      </c>
      <c r="L243" s="188" t="s">
        <v>354</v>
      </c>
      <c r="M243" s="158" t="s">
        <v>588</v>
      </c>
      <c r="N243" s="158" t="s">
        <v>589</v>
      </c>
      <c r="Q243" s="192">
        <v>41.328833333333336</v>
      </c>
      <c r="R243" s="192">
        <v>123.69026666666667</v>
      </c>
      <c r="S243" s="196">
        <v>148</v>
      </c>
      <c r="T243" s="157">
        <v>41701</v>
      </c>
      <c r="U243" s="157">
        <v>41705</v>
      </c>
      <c r="V243" s="157">
        <v>41722</v>
      </c>
      <c r="W243" s="157">
        <v>41726</v>
      </c>
      <c r="X243" s="157">
        <v>41761</v>
      </c>
      <c r="Y243" s="157">
        <v>41765</v>
      </c>
      <c r="Z243" s="170">
        <f t="shared" si="58"/>
        <v>42</v>
      </c>
      <c r="AA243" s="170">
        <f t="shared" si="59"/>
        <v>46</v>
      </c>
      <c r="AB243" s="170">
        <f t="shared" si="59"/>
        <v>63</v>
      </c>
      <c r="AC243" s="170">
        <f t="shared" si="59"/>
        <v>67</v>
      </c>
      <c r="AD243" s="170">
        <f t="shared" si="59"/>
        <v>102</v>
      </c>
      <c r="AE243" s="170">
        <f t="shared" si="59"/>
        <v>106</v>
      </c>
      <c r="AF243" s="161">
        <v>63</v>
      </c>
      <c r="AG243" s="169">
        <v>39</v>
      </c>
      <c r="AH243" s="182">
        <v>156</v>
      </c>
      <c r="AI243" s="182">
        <v>98</v>
      </c>
      <c r="AJ243" s="169">
        <v>4</v>
      </c>
      <c r="AK243" s="182">
        <v>139</v>
      </c>
      <c r="AL243" s="182">
        <v>102</v>
      </c>
      <c r="AM243" s="169">
        <v>4</v>
      </c>
      <c r="AN243" s="182">
        <v>142</v>
      </c>
      <c r="AO243" s="182">
        <v>98</v>
      </c>
      <c r="AP243" s="169">
        <v>4</v>
      </c>
      <c r="AQ243" s="182">
        <f t="shared" si="49"/>
        <v>145.66666666666666</v>
      </c>
      <c r="AR243" s="182">
        <f t="shared" si="50"/>
        <v>99.333333333333329</v>
      </c>
      <c r="AS243" s="182">
        <f t="shared" si="51"/>
        <v>4</v>
      </c>
      <c r="AT243" s="158"/>
    </row>
    <row r="244" spans="1:46">
      <c r="A244" s="158" t="s">
        <v>238</v>
      </c>
      <c r="B244" s="181" t="s">
        <v>237</v>
      </c>
      <c r="C244" s="158" t="s">
        <v>238</v>
      </c>
      <c r="D244" s="188">
        <v>1</v>
      </c>
      <c r="E244" s="188">
        <v>2</v>
      </c>
      <c r="F244" s="188">
        <v>10</v>
      </c>
      <c r="G244" s="178">
        <v>41148</v>
      </c>
      <c r="H244" s="179">
        <v>29</v>
      </c>
      <c r="I244" s="188">
        <v>97</v>
      </c>
      <c r="J244" s="194" t="s">
        <v>181</v>
      </c>
      <c r="K244" s="188" t="s">
        <v>238</v>
      </c>
      <c r="L244" s="188" t="s">
        <v>183</v>
      </c>
      <c r="T244" s="162"/>
      <c r="U244" s="162"/>
      <c r="V244" s="162"/>
      <c r="W244" s="162"/>
      <c r="X244" s="162"/>
      <c r="Y244" s="162"/>
      <c r="Z244" s="171"/>
      <c r="AA244" s="171"/>
      <c r="AB244" s="171"/>
      <c r="AC244" s="171"/>
      <c r="AD244" s="171"/>
      <c r="AE244" s="171"/>
      <c r="AF244" s="161">
        <v>81</v>
      </c>
      <c r="AG244" s="161">
        <v>0</v>
      </c>
      <c r="AH244" s="161">
        <v>82</v>
      </c>
      <c r="AI244" s="161">
        <v>19.100000000000001</v>
      </c>
      <c r="AJ244" s="161">
        <v>7</v>
      </c>
      <c r="AK244" s="161">
        <v>73.5</v>
      </c>
      <c r="AL244" s="161">
        <v>18.5</v>
      </c>
      <c r="AM244" s="161">
        <v>9</v>
      </c>
      <c r="AN244" s="161">
        <v>76.7</v>
      </c>
      <c r="AO244" s="161">
        <v>16.8</v>
      </c>
      <c r="AP244" s="161">
        <v>7</v>
      </c>
      <c r="AQ244" s="182">
        <f t="shared" si="49"/>
        <v>77.399999999999991</v>
      </c>
      <c r="AR244" s="182">
        <f t="shared" si="50"/>
        <v>18.133333333333336</v>
      </c>
      <c r="AS244" s="182">
        <f t="shared" si="51"/>
        <v>7.666666666666667</v>
      </c>
      <c r="AT244" s="195"/>
    </row>
    <row r="245" spans="1:46">
      <c r="A245" s="158" t="s">
        <v>238</v>
      </c>
      <c r="B245" s="181" t="s">
        <v>237</v>
      </c>
      <c r="C245" s="158" t="s">
        <v>238</v>
      </c>
      <c r="D245" s="188">
        <v>1</v>
      </c>
      <c r="E245" s="188">
        <v>2</v>
      </c>
      <c r="F245" s="188">
        <v>10</v>
      </c>
      <c r="G245" s="178">
        <v>41148</v>
      </c>
      <c r="H245" s="179">
        <v>30</v>
      </c>
      <c r="I245" s="188">
        <v>98</v>
      </c>
      <c r="J245" s="194" t="s">
        <v>181</v>
      </c>
      <c r="K245" s="188" t="s">
        <v>238</v>
      </c>
      <c r="L245" s="188" t="s">
        <v>183</v>
      </c>
      <c r="T245" s="162"/>
      <c r="U245" s="162"/>
      <c r="V245" s="162"/>
      <c r="W245" s="162"/>
      <c r="X245" s="162"/>
      <c r="Y245" s="162"/>
      <c r="Z245" s="171"/>
      <c r="AA245" s="171"/>
      <c r="AB245" s="171"/>
      <c r="AC245" s="171"/>
      <c r="AD245" s="171"/>
      <c r="AE245" s="171"/>
      <c r="AF245" s="161">
        <v>106</v>
      </c>
      <c r="AG245" s="161">
        <v>0</v>
      </c>
      <c r="AH245" s="161">
        <v>59.3</v>
      </c>
      <c r="AI245" s="161">
        <v>15.4</v>
      </c>
      <c r="AJ245" s="161">
        <v>8</v>
      </c>
      <c r="AK245" s="161">
        <v>61.8</v>
      </c>
      <c r="AL245" s="161">
        <v>13.2</v>
      </c>
      <c r="AM245" s="161">
        <v>8</v>
      </c>
      <c r="AN245" s="161">
        <v>72.8</v>
      </c>
      <c r="AO245" s="161">
        <v>18.399999999999999</v>
      </c>
      <c r="AP245" s="161">
        <v>7</v>
      </c>
      <c r="AQ245" s="182">
        <f t="shared" si="49"/>
        <v>64.633333333333326</v>
      </c>
      <c r="AR245" s="182">
        <f t="shared" si="50"/>
        <v>15.666666666666666</v>
      </c>
      <c r="AS245" s="182">
        <f t="shared" si="51"/>
        <v>7.666666666666667</v>
      </c>
      <c r="AT245" s="195"/>
    </row>
    <row r="246" spans="1:46">
      <c r="A246" s="158" t="s">
        <v>238</v>
      </c>
      <c r="B246" s="181" t="s">
        <v>237</v>
      </c>
      <c r="C246" s="158" t="s">
        <v>238</v>
      </c>
      <c r="D246" s="188">
        <v>1</v>
      </c>
      <c r="E246" s="188">
        <v>2</v>
      </c>
      <c r="F246" s="188">
        <v>10</v>
      </c>
      <c r="G246" s="178">
        <v>41148</v>
      </c>
      <c r="H246" s="179">
        <v>31</v>
      </c>
      <c r="I246" s="188">
        <v>99</v>
      </c>
      <c r="J246" s="194" t="s">
        <v>181</v>
      </c>
      <c r="K246" s="188" t="s">
        <v>238</v>
      </c>
      <c r="L246" s="188" t="s">
        <v>183</v>
      </c>
      <c r="T246" s="162"/>
      <c r="U246" s="162"/>
      <c r="V246" s="162"/>
      <c r="W246" s="162"/>
      <c r="X246" s="162"/>
      <c r="Y246" s="162"/>
      <c r="Z246" s="171"/>
      <c r="AA246" s="171"/>
      <c r="AB246" s="171"/>
      <c r="AC246" s="171"/>
      <c r="AD246" s="171"/>
      <c r="AE246" s="171"/>
      <c r="AF246" s="161">
        <v>103</v>
      </c>
      <c r="AG246" s="161">
        <v>0</v>
      </c>
      <c r="AH246" s="161">
        <v>77.3</v>
      </c>
      <c r="AI246" s="161">
        <v>15.8</v>
      </c>
      <c r="AJ246" s="161">
        <v>8</v>
      </c>
      <c r="AK246" s="161">
        <v>83.7</v>
      </c>
      <c r="AL246" s="161">
        <v>18.899999999999999</v>
      </c>
      <c r="AM246" s="161">
        <v>10</v>
      </c>
      <c r="AN246" s="161">
        <v>66</v>
      </c>
      <c r="AO246" s="161">
        <v>14.9</v>
      </c>
      <c r="AP246" s="161">
        <v>10</v>
      </c>
      <c r="AQ246" s="182">
        <f t="shared" si="49"/>
        <v>75.666666666666671</v>
      </c>
      <c r="AR246" s="182">
        <f t="shared" si="50"/>
        <v>16.533333333333335</v>
      </c>
      <c r="AS246" s="182">
        <f t="shared" si="51"/>
        <v>9.3333333333333339</v>
      </c>
      <c r="AT246" s="195"/>
    </row>
    <row r="247" spans="1:46">
      <c r="A247" s="158" t="s">
        <v>238</v>
      </c>
      <c r="B247" s="181" t="s">
        <v>237</v>
      </c>
      <c r="C247" s="158" t="s">
        <v>238</v>
      </c>
      <c r="D247" s="188">
        <v>3</v>
      </c>
      <c r="E247" s="188">
        <v>1</v>
      </c>
      <c r="F247" s="188">
        <v>12.5</v>
      </c>
      <c r="G247" s="178">
        <v>42170</v>
      </c>
      <c r="H247" s="179">
        <v>317</v>
      </c>
      <c r="I247" s="188">
        <v>134</v>
      </c>
      <c r="J247" s="194" t="s">
        <v>181</v>
      </c>
      <c r="K247" s="188" t="s">
        <v>238</v>
      </c>
      <c r="L247" s="188" t="s">
        <v>183</v>
      </c>
      <c r="T247" s="157">
        <v>42289</v>
      </c>
      <c r="U247" s="157">
        <v>42289</v>
      </c>
      <c r="Z247" s="170">
        <f t="shared" ref="Z247:AA252" si="60">T247-$G247</f>
        <v>119</v>
      </c>
      <c r="AA247" s="170">
        <f t="shared" si="60"/>
        <v>119</v>
      </c>
      <c r="AF247" s="161">
        <v>24</v>
      </c>
      <c r="AG247" s="169">
        <v>1</v>
      </c>
      <c r="AH247" s="182">
        <v>114.1</v>
      </c>
      <c r="AI247" s="182">
        <v>92.1</v>
      </c>
      <c r="AJ247" s="169">
        <v>11</v>
      </c>
      <c r="AK247" s="182">
        <v>135.9</v>
      </c>
      <c r="AL247" s="182">
        <v>88.2</v>
      </c>
      <c r="AM247" s="169">
        <v>31</v>
      </c>
      <c r="AN247" s="182">
        <v>118.1</v>
      </c>
      <c r="AO247" s="182">
        <v>42.3</v>
      </c>
      <c r="AP247" s="169">
        <v>16</v>
      </c>
      <c r="AQ247" s="182">
        <f t="shared" si="49"/>
        <v>122.7</v>
      </c>
      <c r="AR247" s="182">
        <f t="shared" si="50"/>
        <v>74.2</v>
      </c>
      <c r="AS247" s="182">
        <f t="shared" si="51"/>
        <v>19.333333333333332</v>
      </c>
      <c r="AT247" s="158"/>
    </row>
    <row r="248" spans="1:46">
      <c r="A248" s="158" t="s">
        <v>238</v>
      </c>
      <c r="B248" s="181" t="s">
        <v>237</v>
      </c>
      <c r="C248" s="158" t="s">
        <v>238</v>
      </c>
      <c r="D248" s="188">
        <v>3</v>
      </c>
      <c r="E248" s="188">
        <v>1</v>
      </c>
      <c r="F248" s="188">
        <v>12.5</v>
      </c>
      <c r="G248" s="178">
        <v>42170</v>
      </c>
      <c r="H248" s="179">
        <v>318</v>
      </c>
      <c r="I248" s="188">
        <v>135</v>
      </c>
      <c r="J248" s="194" t="s">
        <v>181</v>
      </c>
      <c r="K248" s="188" t="s">
        <v>238</v>
      </c>
      <c r="L248" s="188" t="s">
        <v>183</v>
      </c>
      <c r="T248" s="157">
        <v>42268</v>
      </c>
      <c r="U248" s="157">
        <v>42275</v>
      </c>
      <c r="V248" s="157">
        <v>42282</v>
      </c>
      <c r="W248" s="157">
        <v>42282</v>
      </c>
      <c r="Z248" s="170">
        <f t="shared" si="60"/>
        <v>98</v>
      </c>
      <c r="AA248" s="170">
        <f t="shared" si="60"/>
        <v>105</v>
      </c>
      <c r="AB248" s="170">
        <f t="shared" ref="AB248:AC252" si="61">V248-$G248</f>
        <v>112</v>
      </c>
      <c r="AC248" s="170">
        <f t="shared" si="61"/>
        <v>112</v>
      </c>
      <c r="AF248" s="161">
        <v>40</v>
      </c>
      <c r="AG248" s="169">
        <v>2</v>
      </c>
      <c r="AH248" s="182">
        <v>192.8</v>
      </c>
      <c r="AI248" s="182">
        <v>149.5</v>
      </c>
      <c r="AJ248" s="169">
        <v>11</v>
      </c>
      <c r="AK248" s="182">
        <v>180.5</v>
      </c>
      <c r="AL248" s="182">
        <v>150.69999999999999</v>
      </c>
      <c r="AM248" s="169">
        <v>20</v>
      </c>
      <c r="AN248" s="182">
        <v>136.80000000000001</v>
      </c>
      <c r="AO248" s="182">
        <v>61.1</v>
      </c>
      <c r="AP248" s="169">
        <v>17</v>
      </c>
      <c r="AQ248" s="182">
        <f t="shared" si="49"/>
        <v>170.03333333333333</v>
      </c>
      <c r="AR248" s="182">
        <f t="shared" si="50"/>
        <v>120.43333333333334</v>
      </c>
      <c r="AS248" s="182">
        <f t="shared" si="51"/>
        <v>16</v>
      </c>
      <c r="AT248" s="158"/>
    </row>
    <row r="249" spans="1:46">
      <c r="A249" s="158" t="s">
        <v>238</v>
      </c>
      <c r="B249" s="181" t="s">
        <v>237</v>
      </c>
      <c r="C249" s="158" t="s">
        <v>238</v>
      </c>
      <c r="D249" s="188">
        <v>3</v>
      </c>
      <c r="E249" s="188">
        <v>1</v>
      </c>
      <c r="F249" s="188">
        <v>12.5</v>
      </c>
      <c r="G249" s="178">
        <v>42170</v>
      </c>
      <c r="H249" s="179">
        <v>319</v>
      </c>
      <c r="I249" s="188">
        <v>136</v>
      </c>
      <c r="J249" s="194" t="s">
        <v>181</v>
      </c>
      <c r="K249" s="188" t="s">
        <v>238</v>
      </c>
      <c r="L249" s="188" t="s">
        <v>183</v>
      </c>
      <c r="T249" s="157">
        <v>42261</v>
      </c>
      <c r="U249" s="157">
        <v>42275</v>
      </c>
      <c r="V249" s="157">
        <v>42275</v>
      </c>
      <c r="W249" s="157">
        <v>42275</v>
      </c>
      <c r="Z249" s="170">
        <f t="shared" si="60"/>
        <v>91</v>
      </c>
      <c r="AA249" s="170">
        <f t="shared" si="60"/>
        <v>105</v>
      </c>
      <c r="AB249" s="170">
        <f t="shared" si="61"/>
        <v>105</v>
      </c>
      <c r="AC249" s="170">
        <f t="shared" si="61"/>
        <v>105</v>
      </c>
      <c r="AF249" s="161">
        <v>59</v>
      </c>
      <c r="AG249" s="169">
        <v>2</v>
      </c>
      <c r="AH249" s="182">
        <v>246.2</v>
      </c>
      <c r="AI249" s="182">
        <v>202.5</v>
      </c>
      <c r="AJ249" s="169">
        <v>26</v>
      </c>
      <c r="AK249" s="182">
        <v>135.30000000000001</v>
      </c>
      <c r="AL249" s="182">
        <v>128</v>
      </c>
      <c r="AM249" s="169">
        <v>12</v>
      </c>
      <c r="AN249" s="182">
        <v>141.5</v>
      </c>
      <c r="AO249" s="182">
        <v>69.400000000000006</v>
      </c>
      <c r="AP249" s="169">
        <v>17</v>
      </c>
      <c r="AQ249" s="182">
        <f t="shared" si="49"/>
        <v>174.33333333333334</v>
      </c>
      <c r="AR249" s="182">
        <f t="shared" si="50"/>
        <v>133.29999999999998</v>
      </c>
      <c r="AS249" s="182">
        <f t="shared" si="51"/>
        <v>18.333333333333332</v>
      </c>
      <c r="AT249" s="158"/>
    </row>
    <row r="250" spans="1:46">
      <c r="A250" s="158" t="s">
        <v>238</v>
      </c>
      <c r="B250" s="181" t="s">
        <v>237</v>
      </c>
      <c r="C250" s="158" t="s">
        <v>238</v>
      </c>
      <c r="D250" s="188">
        <v>1</v>
      </c>
      <c r="E250" s="188">
        <v>1</v>
      </c>
      <c r="F250" s="188">
        <v>15</v>
      </c>
      <c r="G250" s="178">
        <v>41148</v>
      </c>
      <c r="H250" s="179">
        <v>92</v>
      </c>
      <c r="I250" s="188">
        <v>100</v>
      </c>
      <c r="J250" s="194" t="s">
        <v>181</v>
      </c>
      <c r="K250" s="188" t="s">
        <v>238</v>
      </c>
      <c r="L250" s="188" t="s">
        <v>183</v>
      </c>
      <c r="T250" s="162">
        <v>41334</v>
      </c>
      <c r="U250" s="162">
        <v>41372</v>
      </c>
      <c r="V250" s="162">
        <v>41379</v>
      </c>
      <c r="W250" s="162">
        <v>41383</v>
      </c>
      <c r="X250" s="162"/>
      <c r="Y250" s="162"/>
      <c r="Z250" s="170">
        <f t="shared" si="60"/>
        <v>186</v>
      </c>
      <c r="AA250" s="170">
        <f t="shared" si="60"/>
        <v>224</v>
      </c>
      <c r="AB250" s="170">
        <f t="shared" si="61"/>
        <v>231</v>
      </c>
      <c r="AC250" s="170">
        <f t="shared" si="61"/>
        <v>235</v>
      </c>
      <c r="AD250" s="171"/>
      <c r="AE250" s="171"/>
      <c r="AF250" s="161">
        <v>44</v>
      </c>
      <c r="AG250" s="161">
        <v>3</v>
      </c>
      <c r="AH250" s="161">
        <v>122.5</v>
      </c>
      <c r="AI250" s="161">
        <v>106.3</v>
      </c>
      <c r="AJ250" s="161">
        <v>12</v>
      </c>
      <c r="AK250" s="161">
        <v>135.5</v>
      </c>
      <c r="AL250" s="161">
        <v>62.4</v>
      </c>
      <c r="AM250" s="161">
        <v>12</v>
      </c>
      <c r="AN250" s="161">
        <v>111.6</v>
      </c>
      <c r="AO250" s="161">
        <v>83.3</v>
      </c>
      <c r="AP250" s="161">
        <v>13</v>
      </c>
      <c r="AQ250" s="182">
        <f t="shared" si="49"/>
        <v>123.2</v>
      </c>
      <c r="AR250" s="182">
        <f t="shared" si="50"/>
        <v>84</v>
      </c>
      <c r="AS250" s="182">
        <f t="shared" si="51"/>
        <v>12.333333333333334</v>
      </c>
      <c r="AT250" s="195"/>
    </row>
    <row r="251" spans="1:46">
      <c r="A251" s="158" t="s">
        <v>238</v>
      </c>
      <c r="B251" s="181" t="s">
        <v>237</v>
      </c>
      <c r="C251" s="158" t="s">
        <v>238</v>
      </c>
      <c r="D251" s="188">
        <v>1</v>
      </c>
      <c r="E251" s="188">
        <v>1</v>
      </c>
      <c r="F251" s="188">
        <v>15</v>
      </c>
      <c r="G251" s="178">
        <v>41148</v>
      </c>
      <c r="H251" s="179">
        <v>93</v>
      </c>
      <c r="I251" s="188">
        <v>101</v>
      </c>
      <c r="J251" s="194" t="s">
        <v>181</v>
      </c>
      <c r="K251" s="188" t="s">
        <v>238</v>
      </c>
      <c r="L251" s="188" t="s">
        <v>183</v>
      </c>
      <c r="T251" s="162">
        <v>41334</v>
      </c>
      <c r="U251" s="162">
        <v>41362</v>
      </c>
      <c r="V251" s="162">
        <v>41372</v>
      </c>
      <c r="W251" s="162">
        <v>41376</v>
      </c>
      <c r="X251" s="162"/>
      <c r="Y251" s="162"/>
      <c r="Z251" s="170">
        <f t="shared" si="60"/>
        <v>186</v>
      </c>
      <c r="AA251" s="170">
        <f t="shared" si="60"/>
        <v>214</v>
      </c>
      <c r="AB251" s="170">
        <f t="shared" si="61"/>
        <v>224</v>
      </c>
      <c r="AC251" s="170">
        <f t="shared" si="61"/>
        <v>228</v>
      </c>
      <c r="AD251" s="171"/>
      <c r="AE251" s="171"/>
      <c r="AF251" s="161">
        <v>46</v>
      </c>
      <c r="AG251" s="161">
        <v>3</v>
      </c>
      <c r="AH251" s="161">
        <v>118.5</v>
      </c>
      <c r="AI251" s="161">
        <v>95.2</v>
      </c>
      <c r="AJ251" s="161">
        <v>11</v>
      </c>
      <c r="AK251" s="161">
        <v>120.1</v>
      </c>
      <c r="AL251" s="161">
        <v>94.2</v>
      </c>
      <c r="AM251" s="161">
        <v>10</v>
      </c>
      <c r="AN251" s="161">
        <v>122.6</v>
      </c>
      <c r="AO251" s="161">
        <v>98.6</v>
      </c>
      <c r="AP251" s="161">
        <v>11</v>
      </c>
      <c r="AQ251" s="182">
        <f t="shared" si="49"/>
        <v>120.39999999999999</v>
      </c>
      <c r="AR251" s="182">
        <f t="shared" si="50"/>
        <v>96</v>
      </c>
      <c r="AS251" s="182">
        <f t="shared" si="51"/>
        <v>10.666666666666666</v>
      </c>
      <c r="AT251" s="195"/>
    </row>
    <row r="252" spans="1:46">
      <c r="A252" s="158" t="s">
        <v>238</v>
      </c>
      <c r="B252" s="181" t="s">
        <v>237</v>
      </c>
      <c r="C252" s="158" t="s">
        <v>238</v>
      </c>
      <c r="D252" s="188">
        <v>1</v>
      </c>
      <c r="E252" s="188">
        <v>1</v>
      </c>
      <c r="F252" s="188">
        <v>15</v>
      </c>
      <c r="G252" s="178">
        <v>41148</v>
      </c>
      <c r="H252" s="179">
        <v>94</v>
      </c>
      <c r="I252" s="188">
        <v>102</v>
      </c>
      <c r="J252" s="194" t="s">
        <v>181</v>
      </c>
      <c r="K252" s="188" t="s">
        <v>238</v>
      </c>
      <c r="L252" s="188" t="s">
        <v>183</v>
      </c>
      <c r="T252" s="162">
        <v>41339</v>
      </c>
      <c r="U252" s="162">
        <v>41362</v>
      </c>
      <c r="V252" s="162">
        <v>41365</v>
      </c>
      <c r="W252" s="162">
        <v>41372</v>
      </c>
      <c r="X252" s="162"/>
      <c r="Y252" s="162"/>
      <c r="Z252" s="170">
        <f t="shared" si="60"/>
        <v>191</v>
      </c>
      <c r="AA252" s="170">
        <f t="shared" si="60"/>
        <v>214</v>
      </c>
      <c r="AB252" s="170">
        <f t="shared" si="61"/>
        <v>217</v>
      </c>
      <c r="AC252" s="170">
        <f t="shared" si="61"/>
        <v>224</v>
      </c>
      <c r="AD252" s="171"/>
      <c r="AE252" s="171"/>
      <c r="AF252" s="161">
        <v>46</v>
      </c>
      <c r="AG252" s="161">
        <v>3</v>
      </c>
      <c r="AH252" s="161">
        <v>126.7</v>
      </c>
      <c r="AI252" s="161">
        <v>98.8</v>
      </c>
      <c r="AJ252" s="161">
        <v>14</v>
      </c>
      <c r="AK252" s="161">
        <v>119.1</v>
      </c>
      <c r="AL252" s="161">
        <v>95.9</v>
      </c>
      <c r="AM252" s="161">
        <v>15</v>
      </c>
      <c r="AN252" s="161">
        <v>134.1</v>
      </c>
      <c r="AO252" s="161">
        <v>111.7</v>
      </c>
      <c r="AP252" s="161">
        <v>18</v>
      </c>
      <c r="AQ252" s="182">
        <f t="shared" si="49"/>
        <v>126.63333333333333</v>
      </c>
      <c r="AR252" s="182">
        <f t="shared" si="50"/>
        <v>102.13333333333333</v>
      </c>
      <c r="AS252" s="182">
        <f t="shared" si="51"/>
        <v>15.666666666666666</v>
      </c>
      <c r="AT252" s="195"/>
    </row>
    <row r="253" spans="1:46">
      <c r="A253" s="158" t="s">
        <v>244</v>
      </c>
      <c r="B253" s="181" t="s">
        <v>689</v>
      </c>
      <c r="C253" s="158" t="s">
        <v>244</v>
      </c>
      <c r="D253" s="188">
        <v>1</v>
      </c>
      <c r="E253" s="188">
        <v>2</v>
      </c>
      <c r="F253" s="188">
        <v>10</v>
      </c>
      <c r="G253" s="178">
        <v>41148</v>
      </c>
      <c r="H253" s="179">
        <v>22</v>
      </c>
      <c r="I253" s="188">
        <v>73</v>
      </c>
      <c r="J253" s="194" t="s">
        <v>241</v>
      </c>
      <c r="K253" s="188" t="s">
        <v>244</v>
      </c>
      <c r="L253" s="196" t="s">
        <v>245</v>
      </c>
      <c r="Q253" s="192">
        <v>-3.55</v>
      </c>
      <c r="R253" s="192">
        <v>143.63333333333333</v>
      </c>
      <c r="S253" s="163">
        <v>5</v>
      </c>
      <c r="T253" s="162"/>
      <c r="U253" s="162"/>
      <c r="V253" s="162"/>
      <c r="W253" s="162"/>
      <c r="X253" s="162"/>
      <c r="Y253" s="162"/>
      <c r="Z253" s="171"/>
      <c r="AA253" s="171"/>
      <c r="AB253" s="171"/>
      <c r="AC253" s="171"/>
      <c r="AD253" s="171"/>
      <c r="AE253" s="171"/>
      <c r="AF253" s="161">
        <v>16</v>
      </c>
      <c r="AG253" s="161">
        <v>0</v>
      </c>
      <c r="AH253" s="161">
        <v>222.6</v>
      </c>
      <c r="AI253" s="161">
        <v>144</v>
      </c>
      <c r="AJ253" s="161">
        <v>18</v>
      </c>
      <c r="AK253" s="161">
        <v>266.2</v>
      </c>
      <c r="AL253" s="161">
        <v>193.5</v>
      </c>
      <c r="AM253" s="161">
        <v>25</v>
      </c>
      <c r="AN253" s="161">
        <v>266.5</v>
      </c>
      <c r="AO253" s="161">
        <v>195</v>
      </c>
      <c r="AP253" s="161">
        <v>27</v>
      </c>
      <c r="AQ253" s="182">
        <f t="shared" si="49"/>
        <v>251.76666666666665</v>
      </c>
      <c r="AR253" s="182">
        <f t="shared" si="50"/>
        <v>177.5</v>
      </c>
      <c r="AS253" s="182">
        <f t="shared" si="51"/>
        <v>23.333333333333332</v>
      </c>
      <c r="AT253" s="195"/>
    </row>
    <row r="254" spans="1:46">
      <c r="A254" s="158" t="s">
        <v>244</v>
      </c>
      <c r="B254" s="181" t="s">
        <v>689</v>
      </c>
      <c r="C254" s="158" t="s">
        <v>244</v>
      </c>
      <c r="D254" s="188">
        <v>1</v>
      </c>
      <c r="E254" s="188">
        <v>2</v>
      </c>
      <c r="F254" s="188">
        <v>10</v>
      </c>
      <c r="G254" s="178">
        <v>41148</v>
      </c>
      <c r="H254" s="179">
        <v>23</v>
      </c>
      <c r="I254" s="188">
        <v>75</v>
      </c>
      <c r="J254" s="194" t="s">
        <v>241</v>
      </c>
      <c r="K254" s="188" t="s">
        <v>244</v>
      </c>
      <c r="L254" s="196" t="s">
        <v>245</v>
      </c>
      <c r="Q254" s="192">
        <v>-3.55</v>
      </c>
      <c r="R254" s="192">
        <v>143.63333333333333</v>
      </c>
      <c r="S254" s="163">
        <v>5</v>
      </c>
      <c r="T254" s="162"/>
      <c r="U254" s="162"/>
      <c r="V254" s="162"/>
      <c r="W254" s="162"/>
      <c r="X254" s="162"/>
      <c r="Y254" s="162"/>
      <c r="Z254" s="171"/>
      <c r="AA254" s="171"/>
      <c r="AB254" s="171"/>
      <c r="AC254" s="171"/>
      <c r="AD254" s="171"/>
      <c r="AE254" s="171"/>
      <c r="AF254" s="161">
        <v>3</v>
      </c>
      <c r="AG254" s="161">
        <v>0</v>
      </c>
      <c r="AH254" s="161">
        <v>356.9</v>
      </c>
      <c r="AI254" s="161">
        <v>257.2</v>
      </c>
      <c r="AJ254" s="161">
        <v>24</v>
      </c>
      <c r="AK254" s="161">
        <v>253</v>
      </c>
      <c r="AL254" s="161">
        <v>191.1</v>
      </c>
      <c r="AM254" s="161">
        <v>36</v>
      </c>
      <c r="AN254" s="161">
        <v>248.3</v>
      </c>
      <c r="AO254" s="161">
        <v>212.1</v>
      </c>
      <c r="AP254" s="161">
        <v>38</v>
      </c>
      <c r="AQ254" s="182">
        <f t="shared" si="49"/>
        <v>286.06666666666666</v>
      </c>
      <c r="AR254" s="182">
        <f t="shared" si="50"/>
        <v>220.13333333333333</v>
      </c>
      <c r="AS254" s="182">
        <f t="shared" si="51"/>
        <v>32.666666666666664</v>
      </c>
      <c r="AT254" s="195"/>
    </row>
    <row r="255" spans="1:46">
      <c r="A255" s="158" t="s">
        <v>244</v>
      </c>
      <c r="B255" s="181" t="s">
        <v>689</v>
      </c>
      <c r="C255" s="158" t="s">
        <v>244</v>
      </c>
      <c r="D255" s="188">
        <v>3</v>
      </c>
      <c r="E255" s="188">
        <v>1</v>
      </c>
      <c r="F255" s="188">
        <v>12.5</v>
      </c>
      <c r="G255" s="178">
        <v>42170</v>
      </c>
      <c r="H255" s="179">
        <v>309</v>
      </c>
      <c r="I255" s="188">
        <v>126</v>
      </c>
      <c r="J255" s="194" t="s">
        <v>241</v>
      </c>
      <c r="K255" s="188" t="s">
        <v>244</v>
      </c>
      <c r="L255" s="196" t="s">
        <v>245</v>
      </c>
      <c r="Q255" s="192">
        <v>-3.55</v>
      </c>
      <c r="R255" s="192">
        <v>143.63333333333333</v>
      </c>
      <c r="S255" s="163">
        <v>5</v>
      </c>
      <c r="T255" s="157">
        <v>42240</v>
      </c>
      <c r="U255" s="157">
        <v>42255</v>
      </c>
      <c r="V255" s="157">
        <v>42255</v>
      </c>
      <c r="W255" s="157">
        <v>42255</v>
      </c>
      <c r="Z255" s="170">
        <f t="shared" ref="Z255:AC259" si="62">T255-$G255</f>
        <v>70</v>
      </c>
      <c r="AA255" s="170">
        <f t="shared" si="62"/>
        <v>85</v>
      </c>
      <c r="AB255" s="170">
        <f t="shared" si="62"/>
        <v>85</v>
      </c>
      <c r="AC255" s="170">
        <f t="shared" si="62"/>
        <v>85</v>
      </c>
      <c r="AF255" s="161">
        <v>28</v>
      </c>
      <c r="AG255" s="169">
        <v>4</v>
      </c>
      <c r="AH255" s="182">
        <v>265.3</v>
      </c>
      <c r="AI255" s="182">
        <v>197.8</v>
      </c>
      <c r="AJ255" s="169">
        <v>23</v>
      </c>
      <c r="AK255" s="182">
        <v>234.5</v>
      </c>
      <c r="AL255" s="182">
        <v>232.5</v>
      </c>
      <c r="AM255" s="169">
        <v>27</v>
      </c>
      <c r="AN255" s="182">
        <v>291.3</v>
      </c>
      <c r="AO255" s="182">
        <v>275.3</v>
      </c>
      <c r="AP255" s="169">
        <v>31</v>
      </c>
      <c r="AQ255" s="182">
        <f t="shared" si="49"/>
        <v>263.7</v>
      </c>
      <c r="AR255" s="182">
        <f t="shared" si="50"/>
        <v>235.20000000000002</v>
      </c>
      <c r="AS255" s="182">
        <f t="shared" si="51"/>
        <v>27</v>
      </c>
      <c r="AT255" s="158"/>
    </row>
    <row r="256" spans="1:46">
      <c r="A256" s="158" t="s">
        <v>244</v>
      </c>
      <c r="B256" s="181" t="s">
        <v>689</v>
      </c>
      <c r="C256" s="158" t="s">
        <v>244</v>
      </c>
      <c r="D256" s="188">
        <v>3</v>
      </c>
      <c r="E256" s="188">
        <v>1</v>
      </c>
      <c r="F256" s="188">
        <v>12.5</v>
      </c>
      <c r="G256" s="178">
        <v>42170</v>
      </c>
      <c r="H256" s="179">
        <v>310</v>
      </c>
      <c r="I256" s="188">
        <v>127</v>
      </c>
      <c r="J256" s="194" t="s">
        <v>241</v>
      </c>
      <c r="K256" s="188" t="s">
        <v>244</v>
      </c>
      <c r="L256" s="196" t="s">
        <v>245</v>
      </c>
      <c r="Q256" s="192">
        <v>-3.55</v>
      </c>
      <c r="R256" s="192">
        <v>143.63333333333333</v>
      </c>
      <c r="S256" s="163">
        <v>5</v>
      </c>
      <c r="T256" s="157">
        <v>42255</v>
      </c>
      <c r="U256" s="157">
        <v>42261</v>
      </c>
      <c r="V256" s="157">
        <v>42275</v>
      </c>
      <c r="W256" s="157">
        <v>42275</v>
      </c>
      <c r="X256" s="157">
        <v>42282</v>
      </c>
      <c r="Y256" s="157">
        <v>42282</v>
      </c>
      <c r="Z256" s="170">
        <f t="shared" si="62"/>
        <v>85</v>
      </c>
      <c r="AA256" s="170">
        <f t="shared" si="62"/>
        <v>91</v>
      </c>
      <c r="AB256" s="170">
        <f t="shared" si="62"/>
        <v>105</v>
      </c>
      <c r="AC256" s="170">
        <f t="shared" si="62"/>
        <v>105</v>
      </c>
      <c r="AD256" s="170">
        <f t="shared" ref="AD256:AE259" si="63">X256-$G256</f>
        <v>112</v>
      </c>
      <c r="AE256" s="170">
        <f t="shared" si="63"/>
        <v>112</v>
      </c>
      <c r="AF256" s="161">
        <v>26</v>
      </c>
      <c r="AG256" s="169">
        <v>8</v>
      </c>
      <c r="AH256" s="182">
        <v>153.1</v>
      </c>
      <c r="AI256" s="182">
        <v>104.8</v>
      </c>
      <c r="AJ256" s="169">
        <v>9</v>
      </c>
      <c r="AK256" s="182">
        <v>200.9</v>
      </c>
      <c r="AL256" s="182">
        <v>151.9</v>
      </c>
      <c r="AM256" s="169">
        <v>25</v>
      </c>
      <c r="AN256" s="182">
        <v>204.6</v>
      </c>
      <c r="AO256" s="182">
        <v>136.5</v>
      </c>
      <c r="AP256" s="169">
        <v>21</v>
      </c>
      <c r="AQ256" s="182">
        <f t="shared" si="49"/>
        <v>186.20000000000002</v>
      </c>
      <c r="AR256" s="182">
        <f t="shared" si="50"/>
        <v>131.06666666666666</v>
      </c>
      <c r="AS256" s="182">
        <f t="shared" si="51"/>
        <v>18.333333333333332</v>
      </c>
      <c r="AT256" s="158"/>
    </row>
    <row r="257" spans="1:46">
      <c r="A257" s="158" t="s">
        <v>244</v>
      </c>
      <c r="B257" s="181" t="s">
        <v>689</v>
      </c>
      <c r="C257" s="158" t="s">
        <v>244</v>
      </c>
      <c r="D257" s="188">
        <v>1</v>
      </c>
      <c r="E257" s="188">
        <v>1</v>
      </c>
      <c r="F257" s="188">
        <v>15</v>
      </c>
      <c r="G257" s="178">
        <v>41148</v>
      </c>
      <c r="H257" s="179">
        <v>85</v>
      </c>
      <c r="I257" s="188">
        <v>76</v>
      </c>
      <c r="J257" s="194" t="s">
        <v>241</v>
      </c>
      <c r="K257" s="188" t="s">
        <v>244</v>
      </c>
      <c r="L257" s="196" t="s">
        <v>245</v>
      </c>
      <c r="Q257" s="192">
        <v>-3.55</v>
      </c>
      <c r="R257" s="192">
        <v>143.63333333333333</v>
      </c>
      <c r="S257" s="163">
        <v>5</v>
      </c>
      <c r="T257" s="162">
        <v>41269</v>
      </c>
      <c r="U257" s="162">
        <v>41271</v>
      </c>
      <c r="V257" s="162">
        <v>41274</v>
      </c>
      <c r="W257" s="162">
        <v>41278</v>
      </c>
      <c r="X257" s="162">
        <v>41313</v>
      </c>
      <c r="Y257" s="162">
        <v>41327</v>
      </c>
      <c r="Z257" s="170">
        <f t="shared" si="62"/>
        <v>121</v>
      </c>
      <c r="AA257" s="170">
        <f t="shared" si="62"/>
        <v>123</v>
      </c>
      <c r="AB257" s="170">
        <f t="shared" si="62"/>
        <v>126</v>
      </c>
      <c r="AC257" s="170">
        <f t="shared" si="62"/>
        <v>130</v>
      </c>
      <c r="AD257" s="170">
        <f t="shared" si="63"/>
        <v>165</v>
      </c>
      <c r="AE257" s="170">
        <f t="shared" si="63"/>
        <v>179</v>
      </c>
      <c r="AF257" s="161">
        <v>10</v>
      </c>
      <c r="AG257" s="161">
        <v>7</v>
      </c>
      <c r="AH257" s="161">
        <v>249</v>
      </c>
      <c r="AI257" s="161">
        <v>206.3</v>
      </c>
      <c r="AJ257" s="161">
        <v>16</v>
      </c>
      <c r="AK257" s="161">
        <v>299.2</v>
      </c>
      <c r="AL257" s="161">
        <v>239</v>
      </c>
      <c r="AM257" s="161">
        <v>22</v>
      </c>
      <c r="AN257" s="161">
        <v>176.9</v>
      </c>
      <c r="AO257" s="161">
        <v>260</v>
      </c>
      <c r="AP257" s="161">
        <v>14</v>
      </c>
      <c r="AQ257" s="182">
        <f t="shared" si="49"/>
        <v>241.70000000000002</v>
      </c>
      <c r="AR257" s="182">
        <f t="shared" si="50"/>
        <v>235.1</v>
      </c>
      <c r="AS257" s="182">
        <f t="shared" si="51"/>
        <v>17.333333333333332</v>
      </c>
      <c r="AT257" s="195"/>
    </row>
    <row r="258" spans="1:46">
      <c r="A258" s="158" t="s">
        <v>244</v>
      </c>
      <c r="B258" s="181" t="s">
        <v>689</v>
      </c>
      <c r="C258" s="158" t="s">
        <v>244</v>
      </c>
      <c r="D258" s="188">
        <v>1</v>
      </c>
      <c r="E258" s="188">
        <v>1</v>
      </c>
      <c r="F258" s="188">
        <v>15</v>
      </c>
      <c r="G258" s="178">
        <v>41148</v>
      </c>
      <c r="H258" s="179">
        <v>86</v>
      </c>
      <c r="I258" s="188">
        <v>77</v>
      </c>
      <c r="J258" s="194" t="s">
        <v>241</v>
      </c>
      <c r="K258" s="188" t="s">
        <v>244</v>
      </c>
      <c r="L258" s="196" t="s">
        <v>245</v>
      </c>
      <c r="Q258" s="192">
        <v>-3.55</v>
      </c>
      <c r="R258" s="192">
        <v>143.63333333333333</v>
      </c>
      <c r="S258" s="163">
        <v>5</v>
      </c>
      <c r="T258" s="162">
        <v>41269</v>
      </c>
      <c r="U258" s="162">
        <v>41271</v>
      </c>
      <c r="V258" s="162">
        <v>41278</v>
      </c>
      <c r="W258" s="162">
        <v>41281</v>
      </c>
      <c r="X258" s="162">
        <v>41320</v>
      </c>
      <c r="Y258" s="162">
        <v>41327</v>
      </c>
      <c r="Z258" s="170">
        <f t="shared" si="62"/>
        <v>121</v>
      </c>
      <c r="AA258" s="170">
        <f t="shared" si="62"/>
        <v>123</v>
      </c>
      <c r="AB258" s="170">
        <f t="shared" si="62"/>
        <v>130</v>
      </c>
      <c r="AC258" s="170">
        <f t="shared" si="62"/>
        <v>133</v>
      </c>
      <c r="AD258" s="170">
        <f t="shared" si="63"/>
        <v>172</v>
      </c>
      <c r="AE258" s="170">
        <f t="shared" si="63"/>
        <v>179</v>
      </c>
      <c r="AF258" s="161">
        <v>16</v>
      </c>
      <c r="AG258" s="161">
        <v>10</v>
      </c>
      <c r="AH258" s="161">
        <v>231.9</v>
      </c>
      <c r="AI258" s="161">
        <v>154.9</v>
      </c>
      <c r="AJ258" s="161">
        <v>15</v>
      </c>
      <c r="AK258" s="161">
        <v>240.8</v>
      </c>
      <c r="AL258" s="161">
        <v>179.6</v>
      </c>
      <c r="AM258" s="161">
        <v>16</v>
      </c>
      <c r="AN258" s="161">
        <v>253.3</v>
      </c>
      <c r="AO258" s="161">
        <v>167</v>
      </c>
      <c r="AP258" s="161">
        <v>22</v>
      </c>
      <c r="AQ258" s="182">
        <f t="shared" ref="AQ258:AQ321" si="64">(AH258+AK258+AN258)/3</f>
        <v>242</v>
      </c>
      <c r="AR258" s="182">
        <f t="shared" ref="AR258:AR321" si="65">(AI258+AL258+AO258)/3</f>
        <v>167.16666666666666</v>
      </c>
      <c r="AS258" s="182">
        <f t="shared" ref="AS258:AS321" si="66">(AJ258+AM258+AP258)/3</f>
        <v>17.666666666666668</v>
      </c>
      <c r="AT258" s="195"/>
    </row>
    <row r="259" spans="1:46">
      <c r="A259" s="158" t="s">
        <v>244</v>
      </c>
      <c r="B259" s="181" t="s">
        <v>689</v>
      </c>
      <c r="C259" s="158" t="s">
        <v>244</v>
      </c>
      <c r="D259" s="188">
        <v>1</v>
      </c>
      <c r="E259" s="188">
        <v>1</v>
      </c>
      <c r="F259" s="188">
        <v>15</v>
      </c>
      <c r="G259" s="178">
        <v>41148</v>
      </c>
      <c r="H259" s="179">
        <v>87</v>
      </c>
      <c r="I259" s="188">
        <v>78</v>
      </c>
      <c r="J259" s="194" t="s">
        <v>241</v>
      </c>
      <c r="K259" s="188" t="s">
        <v>244</v>
      </c>
      <c r="L259" s="196" t="s">
        <v>245</v>
      </c>
      <c r="Q259" s="192">
        <v>-3.55</v>
      </c>
      <c r="R259" s="192">
        <v>143.63333333333333</v>
      </c>
      <c r="S259" s="163">
        <v>5</v>
      </c>
      <c r="T259" s="162">
        <v>41281</v>
      </c>
      <c r="U259" s="162">
        <v>41285</v>
      </c>
      <c r="V259" s="162">
        <v>41288</v>
      </c>
      <c r="W259" s="162">
        <v>41290</v>
      </c>
      <c r="X259" s="162">
        <v>41320</v>
      </c>
      <c r="Y259" s="162">
        <v>41327</v>
      </c>
      <c r="Z259" s="170">
        <f t="shared" si="62"/>
        <v>133</v>
      </c>
      <c r="AA259" s="170">
        <f t="shared" si="62"/>
        <v>137</v>
      </c>
      <c r="AB259" s="170">
        <f t="shared" si="62"/>
        <v>140</v>
      </c>
      <c r="AC259" s="170">
        <f t="shared" si="62"/>
        <v>142</v>
      </c>
      <c r="AD259" s="170">
        <f t="shared" si="63"/>
        <v>172</v>
      </c>
      <c r="AE259" s="170">
        <f t="shared" si="63"/>
        <v>179</v>
      </c>
      <c r="AF259" s="161">
        <v>7</v>
      </c>
      <c r="AG259" s="161">
        <v>4</v>
      </c>
      <c r="AH259" s="161">
        <v>231.5</v>
      </c>
      <c r="AI259" s="161">
        <v>138</v>
      </c>
      <c r="AJ259" s="161">
        <v>15</v>
      </c>
      <c r="AK259" s="161">
        <v>261.5</v>
      </c>
      <c r="AL259" s="161">
        <v>188.9</v>
      </c>
      <c r="AM259" s="161">
        <v>19</v>
      </c>
      <c r="AN259" s="161">
        <v>296.89999999999998</v>
      </c>
      <c r="AO259" s="161">
        <v>152.80000000000001</v>
      </c>
      <c r="AP259" s="161">
        <v>23</v>
      </c>
      <c r="AQ259" s="182">
        <f t="shared" si="64"/>
        <v>263.3</v>
      </c>
      <c r="AR259" s="182">
        <f t="shared" si="65"/>
        <v>159.9</v>
      </c>
      <c r="AS259" s="182">
        <f t="shared" si="66"/>
        <v>19</v>
      </c>
      <c r="AT259" s="195"/>
    </row>
    <row r="260" spans="1:46">
      <c r="A260" s="158" t="s">
        <v>251</v>
      </c>
      <c r="B260" s="181" t="s">
        <v>690</v>
      </c>
      <c r="C260" s="158" t="s">
        <v>251</v>
      </c>
      <c r="D260" s="188">
        <v>1</v>
      </c>
      <c r="E260" s="188">
        <v>2</v>
      </c>
      <c r="F260" s="188">
        <v>10</v>
      </c>
      <c r="G260" s="178">
        <v>41148</v>
      </c>
      <c r="H260" s="179">
        <v>26</v>
      </c>
      <c r="I260" s="188">
        <v>91</v>
      </c>
      <c r="J260" s="197" t="s">
        <v>252</v>
      </c>
      <c r="T260" s="157">
        <v>41187</v>
      </c>
      <c r="U260" s="157">
        <v>41187</v>
      </c>
      <c r="V260" s="162"/>
      <c r="W260" s="162"/>
      <c r="X260" s="162"/>
      <c r="Y260" s="162"/>
      <c r="Z260" s="170">
        <f t="shared" ref="Z260:Z268" si="67">T260-$G260</f>
        <v>39</v>
      </c>
      <c r="AA260" s="170">
        <f t="shared" ref="AA260:AA268" si="68">U260-$G260</f>
        <v>39</v>
      </c>
      <c r="AB260" s="171"/>
      <c r="AC260" s="171"/>
      <c r="AD260" s="171"/>
      <c r="AE260" s="171"/>
      <c r="AF260" s="161">
        <v>14</v>
      </c>
      <c r="AG260" s="161">
        <v>10</v>
      </c>
      <c r="AH260" s="161">
        <v>24.6</v>
      </c>
      <c r="AI260" s="161">
        <v>8.8000000000000007</v>
      </c>
      <c r="AJ260" s="161">
        <v>7</v>
      </c>
      <c r="AK260" s="161">
        <v>32.9</v>
      </c>
      <c r="AL260" s="161">
        <v>10.199999999999999</v>
      </c>
      <c r="AM260" s="161">
        <v>4</v>
      </c>
      <c r="AN260" s="161">
        <v>23.7</v>
      </c>
      <c r="AO260" s="161">
        <v>8.1999999999999993</v>
      </c>
      <c r="AP260" s="161">
        <v>7</v>
      </c>
      <c r="AQ260" s="182">
        <f t="shared" si="64"/>
        <v>27.066666666666666</v>
      </c>
      <c r="AR260" s="182">
        <f t="shared" si="65"/>
        <v>9.0666666666666664</v>
      </c>
      <c r="AS260" s="182">
        <f t="shared" si="66"/>
        <v>6</v>
      </c>
      <c r="AT260" s="195"/>
    </row>
    <row r="261" spans="1:46">
      <c r="A261" s="158" t="s">
        <v>251</v>
      </c>
      <c r="B261" s="181" t="s">
        <v>690</v>
      </c>
      <c r="C261" s="158" t="s">
        <v>251</v>
      </c>
      <c r="D261" s="188">
        <v>1</v>
      </c>
      <c r="E261" s="188">
        <v>2</v>
      </c>
      <c r="F261" s="188">
        <v>10</v>
      </c>
      <c r="G261" s="178">
        <v>41148</v>
      </c>
      <c r="H261" s="179">
        <v>27</v>
      </c>
      <c r="I261" s="188">
        <v>92</v>
      </c>
      <c r="J261" s="197" t="s">
        <v>252</v>
      </c>
      <c r="T261" s="157">
        <v>41187</v>
      </c>
      <c r="U261" s="157">
        <v>41187</v>
      </c>
      <c r="V261" s="162"/>
      <c r="W261" s="162"/>
      <c r="X261" s="162"/>
      <c r="Y261" s="162"/>
      <c r="Z261" s="170">
        <f t="shared" si="67"/>
        <v>39</v>
      </c>
      <c r="AA261" s="170">
        <f t="shared" si="68"/>
        <v>39</v>
      </c>
      <c r="AB261" s="171"/>
      <c r="AC261" s="171"/>
      <c r="AD261" s="171"/>
      <c r="AE261" s="171"/>
      <c r="AF261" s="161">
        <v>31</v>
      </c>
      <c r="AG261" s="161">
        <v>3</v>
      </c>
      <c r="AH261" s="161">
        <v>26.9</v>
      </c>
      <c r="AI261" s="161">
        <v>13.2</v>
      </c>
      <c r="AJ261" s="161">
        <v>6</v>
      </c>
      <c r="AK261" s="161">
        <v>26.6</v>
      </c>
      <c r="AL261" s="161">
        <v>14.2</v>
      </c>
      <c r="AM261" s="161">
        <v>6</v>
      </c>
      <c r="AN261" s="161">
        <v>27.2</v>
      </c>
      <c r="AO261" s="161">
        <v>12.5</v>
      </c>
      <c r="AP261" s="161">
        <v>8</v>
      </c>
      <c r="AQ261" s="182">
        <f t="shared" si="64"/>
        <v>26.900000000000002</v>
      </c>
      <c r="AR261" s="182">
        <f t="shared" si="65"/>
        <v>13.299999999999999</v>
      </c>
      <c r="AS261" s="182">
        <f t="shared" si="66"/>
        <v>6.666666666666667</v>
      </c>
      <c r="AT261" s="195"/>
    </row>
    <row r="262" spans="1:46">
      <c r="A262" s="158" t="s">
        <v>251</v>
      </c>
      <c r="B262" s="181" t="s">
        <v>690</v>
      </c>
      <c r="C262" s="158" t="s">
        <v>251</v>
      </c>
      <c r="D262" s="188">
        <v>1</v>
      </c>
      <c r="E262" s="188">
        <v>2</v>
      </c>
      <c r="F262" s="188">
        <v>10</v>
      </c>
      <c r="G262" s="178">
        <v>41148</v>
      </c>
      <c r="H262" s="179">
        <v>28</v>
      </c>
      <c r="I262" s="188">
        <v>93</v>
      </c>
      <c r="J262" s="197" t="s">
        <v>252</v>
      </c>
      <c r="T262" s="157">
        <v>41187</v>
      </c>
      <c r="U262" s="157">
        <v>41187</v>
      </c>
      <c r="V262" s="162"/>
      <c r="W262" s="162"/>
      <c r="X262" s="162"/>
      <c r="Y262" s="162"/>
      <c r="Z262" s="170">
        <f t="shared" si="67"/>
        <v>39</v>
      </c>
      <c r="AA262" s="170">
        <f t="shared" si="68"/>
        <v>39</v>
      </c>
      <c r="AB262" s="171"/>
      <c r="AC262" s="171"/>
      <c r="AD262" s="171"/>
      <c r="AE262" s="171"/>
      <c r="AF262" s="161">
        <v>21</v>
      </c>
      <c r="AG262" s="161">
        <v>14</v>
      </c>
      <c r="AH262" s="161">
        <v>48.9</v>
      </c>
      <c r="AI262" s="161">
        <v>11.4</v>
      </c>
      <c r="AJ262" s="161">
        <v>7</v>
      </c>
      <c r="AK262" s="161">
        <v>33</v>
      </c>
      <c r="AL262" s="161">
        <v>18.5</v>
      </c>
      <c r="AM262" s="161">
        <v>5</v>
      </c>
      <c r="AN262" s="161">
        <v>38.799999999999997</v>
      </c>
      <c r="AO262" s="161">
        <v>22.2</v>
      </c>
      <c r="AP262" s="161">
        <v>8</v>
      </c>
      <c r="AQ262" s="182">
        <f t="shared" si="64"/>
        <v>40.233333333333334</v>
      </c>
      <c r="AR262" s="182">
        <f t="shared" si="65"/>
        <v>17.366666666666664</v>
      </c>
      <c r="AS262" s="182">
        <f t="shared" si="66"/>
        <v>6.666666666666667</v>
      </c>
      <c r="AT262" s="195"/>
    </row>
    <row r="263" spans="1:46">
      <c r="A263" s="158" t="s">
        <v>251</v>
      </c>
      <c r="B263" s="181" t="s">
        <v>690</v>
      </c>
      <c r="C263" s="158" t="s">
        <v>251</v>
      </c>
      <c r="D263" s="188">
        <v>3</v>
      </c>
      <c r="E263" s="188">
        <v>1</v>
      </c>
      <c r="F263" s="188">
        <v>12.5</v>
      </c>
      <c r="G263" s="178">
        <v>42170</v>
      </c>
      <c r="H263" s="179">
        <v>314</v>
      </c>
      <c r="I263" s="188">
        <v>131</v>
      </c>
      <c r="J263" s="197" t="s">
        <v>252</v>
      </c>
      <c r="T263" s="157">
        <v>42205</v>
      </c>
      <c r="U263" s="157">
        <v>42212</v>
      </c>
      <c r="V263" s="157">
        <v>42212</v>
      </c>
      <c r="W263" s="157">
        <v>42219</v>
      </c>
      <c r="Z263" s="170">
        <f t="shared" si="67"/>
        <v>35</v>
      </c>
      <c r="AA263" s="170">
        <f t="shared" si="68"/>
        <v>42</v>
      </c>
      <c r="AB263" s="170">
        <f t="shared" ref="AB263:AC268" si="69">V263-$G263</f>
        <v>42</v>
      </c>
      <c r="AC263" s="170">
        <f t="shared" si="69"/>
        <v>49</v>
      </c>
      <c r="AF263" s="161">
        <v>57</v>
      </c>
      <c r="AG263" s="169">
        <v>10</v>
      </c>
      <c r="AH263" s="182">
        <v>57</v>
      </c>
      <c r="AI263" s="182">
        <v>36.5</v>
      </c>
      <c r="AJ263" s="169">
        <v>10</v>
      </c>
      <c r="AK263" s="182">
        <v>63</v>
      </c>
      <c r="AL263" s="182">
        <v>36.200000000000003</v>
      </c>
      <c r="AM263" s="169">
        <v>10</v>
      </c>
      <c r="AN263" s="182">
        <v>58.1</v>
      </c>
      <c r="AO263" s="182">
        <v>36.5</v>
      </c>
      <c r="AP263" s="169">
        <v>10</v>
      </c>
      <c r="AQ263" s="182">
        <f t="shared" si="64"/>
        <v>59.366666666666667</v>
      </c>
      <c r="AR263" s="182">
        <f t="shared" si="65"/>
        <v>36.4</v>
      </c>
      <c r="AS263" s="182">
        <f t="shared" si="66"/>
        <v>10</v>
      </c>
      <c r="AT263" s="158"/>
    </row>
    <row r="264" spans="1:46">
      <c r="A264" s="158" t="s">
        <v>251</v>
      </c>
      <c r="B264" s="181" t="s">
        <v>690</v>
      </c>
      <c r="C264" s="158" t="s">
        <v>251</v>
      </c>
      <c r="D264" s="188">
        <v>3</v>
      </c>
      <c r="E264" s="188">
        <v>1</v>
      </c>
      <c r="F264" s="188">
        <v>12.5</v>
      </c>
      <c r="G264" s="178">
        <v>42170</v>
      </c>
      <c r="H264" s="179">
        <v>315</v>
      </c>
      <c r="I264" s="188">
        <v>132</v>
      </c>
      <c r="J264" s="197" t="s">
        <v>252</v>
      </c>
      <c r="T264" s="157">
        <v>42198</v>
      </c>
      <c r="U264" s="157">
        <v>42198</v>
      </c>
      <c r="V264" s="157">
        <v>42198</v>
      </c>
      <c r="W264" s="157">
        <v>42205</v>
      </c>
      <c r="X264" s="157">
        <v>42219</v>
      </c>
      <c r="Y264" s="157">
        <v>42219</v>
      </c>
      <c r="Z264" s="170">
        <f t="shared" si="67"/>
        <v>28</v>
      </c>
      <c r="AA264" s="170">
        <f t="shared" si="68"/>
        <v>28</v>
      </c>
      <c r="AB264" s="170">
        <f t="shared" si="69"/>
        <v>28</v>
      </c>
      <c r="AC264" s="170">
        <f t="shared" si="69"/>
        <v>35</v>
      </c>
      <c r="AD264" s="170">
        <f t="shared" ref="AD264:AE268" si="70">X264-$G264</f>
        <v>49</v>
      </c>
      <c r="AE264" s="170">
        <f t="shared" si="70"/>
        <v>49</v>
      </c>
      <c r="AF264" s="161">
        <v>72</v>
      </c>
      <c r="AG264" s="169">
        <v>11</v>
      </c>
      <c r="AH264" s="182">
        <v>67.2</v>
      </c>
      <c r="AI264" s="182">
        <v>45.2</v>
      </c>
      <c r="AJ264" s="169">
        <v>9</v>
      </c>
      <c r="AK264" s="182">
        <v>68.5</v>
      </c>
      <c r="AL264" s="182">
        <v>38.299999999999997</v>
      </c>
      <c r="AM264" s="169">
        <v>12</v>
      </c>
      <c r="AN264" s="182">
        <v>66.5</v>
      </c>
      <c r="AO264" s="182">
        <v>43.8</v>
      </c>
      <c r="AP264" s="169">
        <v>10</v>
      </c>
      <c r="AQ264" s="182">
        <f t="shared" si="64"/>
        <v>67.399999999999991</v>
      </c>
      <c r="AR264" s="182">
        <f t="shared" si="65"/>
        <v>42.43333333333333</v>
      </c>
      <c r="AS264" s="182">
        <f t="shared" si="66"/>
        <v>10.333333333333334</v>
      </c>
      <c r="AT264" s="158"/>
    </row>
    <row r="265" spans="1:46">
      <c r="A265" s="158" t="s">
        <v>251</v>
      </c>
      <c r="B265" s="181" t="s">
        <v>690</v>
      </c>
      <c r="C265" s="158" t="s">
        <v>251</v>
      </c>
      <c r="D265" s="188">
        <v>3</v>
      </c>
      <c r="E265" s="188">
        <v>1</v>
      </c>
      <c r="F265" s="188">
        <v>12.5</v>
      </c>
      <c r="G265" s="178">
        <v>42170</v>
      </c>
      <c r="H265" s="179">
        <v>316</v>
      </c>
      <c r="I265" s="188">
        <v>133</v>
      </c>
      <c r="J265" s="197" t="s">
        <v>252</v>
      </c>
      <c r="T265" s="157">
        <v>42205</v>
      </c>
      <c r="U265" s="157">
        <v>42212</v>
      </c>
      <c r="V265" s="157">
        <v>42212</v>
      </c>
      <c r="W265" s="157">
        <v>42212</v>
      </c>
      <c r="X265" s="157">
        <v>42219</v>
      </c>
      <c r="Y265" s="157">
        <v>42219</v>
      </c>
      <c r="Z265" s="170">
        <f t="shared" si="67"/>
        <v>35</v>
      </c>
      <c r="AA265" s="170">
        <f t="shared" si="68"/>
        <v>42</v>
      </c>
      <c r="AB265" s="170">
        <f t="shared" si="69"/>
        <v>42</v>
      </c>
      <c r="AC265" s="170">
        <f t="shared" si="69"/>
        <v>42</v>
      </c>
      <c r="AD265" s="170">
        <f t="shared" si="70"/>
        <v>49</v>
      </c>
      <c r="AE265" s="170">
        <f t="shared" si="70"/>
        <v>49</v>
      </c>
      <c r="AF265" s="161">
        <v>45</v>
      </c>
      <c r="AG265" s="169">
        <v>8</v>
      </c>
      <c r="AH265" s="182">
        <v>48</v>
      </c>
      <c r="AI265" s="182">
        <v>32.799999999999997</v>
      </c>
      <c r="AJ265" s="169">
        <v>6</v>
      </c>
      <c r="AK265" s="182">
        <v>51.2</v>
      </c>
      <c r="AL265" s="182">
        <v>36</v>
      </c>
      <c r="AM265" s="169">
        <v>7</v>
      </c>
      <c r="AN265" s="182">
        <v>45</v>
      </c>
      <c r="AO265" s="182">
        <v>28.6</v>
      </c>
      <c r="AP265" s="169">
        <v>6</v>
      </c>
      <c r="AQ265" s="182">
        <f t="shared" si="64"/>
        <v>48.066666666666663</v>
      </c>
      <c r="AR265" s="182">
        <f t="shared" si="65"/>
        <v>32.466666666666669</v>
      </c>
      <c r="AS265" s="182">
        <f t="shared" si="66"/>
        <v>6.333333333333333</v>
      </c>
      <c r="AT265" s="158"/>
    </row>
    <row r="266" spans="1:46">
      <c r="A266" s="158" t="s">
        <v>251</v>
      </c>
      <c r="B266" s="181" t="s">
        <v>690</v>
      </c>
      <c r="C266" s="158" t="s">
        <v>251</v>
      </c>
      <c r="D266" s="188">
        <v>1</v>
      </c>
      <c r="E266" s="188">
        <v>1</v>
      </c>
      <c r="F266" s="188">
        <v>15</v>
      </c>
      <c r="G266" s="178">
        <v>41148</v>
      </c>
      <c r="H266" s="179">
        <v>89</v>
      </c>
      <c r="I266" s="188">
        <v>94</v>
      </c>
      <c r="J266" s="197" t="s">
        <v>252</v>
      </c>
      <c r="T266" s="165">
        <v>41199</v>
      </c>
      <c r="U266" s="165">
        <v>41211</v>
      </c>
      <c r="V266" s="162">
        <v>41215</v>
      </c>
      <c r="W266" s="162">
        <v>41218</v>
      </c>
      <c r="X266" s="162">
        <v>41227</v>
      </c>
      <c r="Y266" s="162">
        <v>41229</v>
      </c>
      <c r="Z266" s="170">
        <f t="shared" si="67"/>
        <v>51</v>
      </c>
      <c r="AA266" s="170">
        <f t="shared" si="68"/>
        <v>63</v>
      </c>
      <c r="AB266" s="170">
        <f t="shared" si="69"/>
        <v>67</v>
      </c>
      <c r="AC266" s="170">
        <f t="shared" si="69"/>
        <v>70</v>
      </c>
      <c r="AD266" s="170">
        <f t="shared" si="70"/>
        <v>79</v>
      </c>
      <c r="AE266" s="170">
        <f t="shared" si="70"/>
        <v>81</v>
      </c>
      <c r="AF266" s="161">
        <v>44</v>
      </c>
      <c r="AG266" s="161">
        <v>18</v>
      </c>
      <c r="AH266" s="161">
        <v>119.3</v>
      </c>
      <c r="AI266" s="161">
        <v>89</v>
      </c>
      <c r="AJ266" s="161">
        <v>9</v>
      </c>
      <c r="AK266" s="161">
        <v>118.7</v>
      </c>
      <c r="AL266" s="161">
        <v>90</v>
      </c>
      <c r="AM266" s="161">
        <v>8</v>
      </c>
      <c r="AN266" s="161">
        <v>105.8</v>
      </c>
      <c r="AO266" s="161">
        <v>79</v>
      </c>
      <c r="AP266" s="161">
        <v>10</v>
      </c>
      <c r="AQ266" s="182">
        <f t="shared" si="64"/>
        <v>114.60000000000001</v>
      </c>
      <c r="AR266" s="182">
        <f t="shared" si="65"/>
        <v>86</v>
      </c>
      <c r="AS266" s="182">
        <f t="shared" si="66"/>
        <v>9</v>
      </c>
      <c r="AT266" s="195"/>
    </row>
    <row r="267" spans="1:46">
      <c r="A267" s="158" t="s">
        <v>251</v>
      </c>
      <c r="B267" s="181" t="s">
        <v>690</v>
      </c>
      <c r="C267" s="158" t="s">
        <v>251</v>
      </c>
      <c r="D267" s="188">
        <v>1</v>
      </c>
      <c r="E267" s="188">
        <v>1</v>
      </c>
      <c r="F267" s="188">
        <v>15</v>
      </c>
      <c r="G267" s="178">
        <v>41148</v>
      </c>
      <c r="H267" s="179">
        <v>90</v>
      </c>
      <c r="I267" s="188">
        <v>95</v>
      </c>
      <c r="J267" s="197" t="s">
        <v>252</v>
      </c>
      <c r="T267" s="162">
        <v>41208</v>
      </c>
      <c r="U267" s="162">
        <v>41218</v>
      </c>
      <c r="V267" s="162">
        <v>41222</v>
      </c>
      <c r="W267" s="162">
        <v>41225</v>
      </c>
      <c r="X267" s="162">
        <v>41239</v>
      </c>
      <c r="Y267" s="162">
        <v>41241</v>
      </c>
      <c r="Z267" s="170">
        <f t="shared" si="67"/>
        <v>60</v>
      </c>
      <c r="AA267" s="170">
        <f t="shared" si="68"/>
        <v>70</v>
      </c>
      <c r="AB267" s="170">
        <f t="shared" si="69"/>
        <v>74</v>
      </c>
      <c r="AC267" s="170">
        <f t="shared" si="69"/>
        <v>77</v>
      </c>
      <c r="AD267" s="170">
        <f t="shared" si="70"/>
        <v>91</v>
      </c>
      <c r="AE267" s="170">
        <f t="shared" si="70"/>
        <v>93</v>
      </c>
      <c r="AF267" s="161">
        <v>18</v>
      </c>
      <c r="AG267" s="161">
        <v>6</v>
      </c>
      <c r="AH267" s="161">
        <v>73.5</v>
      </c>
      <c r="AI267" s="161">
        <v>63.8</v>
      </c>
      <c r="AJ267" s="161">
        <v>10</v>
      </c>
      <c r="AK267" s="161">
        <v>103.3</v>
      </c>
      <c r="AL267" s="161">
        <v>87.5</v>
      </c>
      <c r="AM267" s="161">
        <v>12</v>
      </c>
      <c r="AN267" s="161">
        <v>76.5</v>
      </c>
      <c r="AO267" s="161">
        <v>53.3</v>
      </c>
      <c r="AP267" s="161">
        <v>23</v>
      </c>
      <c r="AQ267" s="182">
        <f t="shared" si="64"/>
        <v>84.433333333333337</v>
      </c>
      <c r="AR267" s="182">
        <f t="shared" si="65"/>
        <v>68.2</v>
      </c>
      <c r="AS267" s="182">
        <f t="shared" si="66"/>
        <v>15</v>
      </c>
      <c r="AT267" s="195"/>
    </row>
    <row r="268" spans="1:46">
      <c r="A268" s="158" t="s">
        <v>251</v>
      </c>
      <c r="B268" s="181" t="s">
        <v>690</v>
      </c>
      <c r="C268" s="158" t="s">
        <v>251</v>
      </c>
      <c r="D268" s="188">
        <v>1</v>
      </c>
      <c r="E268" s="188">
        <v>1</v>
      </c>
      <c r="F268" s="188">
        <v>15</v>
      </c>
      <c r="G268" s="178">
        <v>41148</v>
      </c>
      <c r="H268" s="179">
        <v>91</v>
      </c>
      <c r="I268" s="188">
        <v>96</v>
      </c>
      <c r="J268" s="197" t="s">
        <v>252</v>
      </c>
      <c r="T268" s="162">
        <v>41208</v>
      </c>
      <c r="U268" s="162">
        <v>41220</v>
      </c>
      <c r="V268" s="162">
        <v>41222</v>
      </c>
      <c r="W268" s="162">
        <v>41225</v>
      </c>
      <c r="X268" s="162">
        <v>41232</v>
      </c>
      <c r="Y268" s="162">
        <v>41239</v>
      </c>
      <c r="Z268" s="170">
        <f t="shared" si="67"/>
        <v>60</v>
      </c>
      <c r="AA268" s="170">
        <f t="shared" si="68"/>
        <v>72</v>
      </c>
      <c r="AB268" s="170">
        <f t="shared" si="69"/>
        <v>74</v>
      </c>
      <c r="AC268" s="170">
        <f t="shared" si="69"/>
        <v>77</v>
      </c>
      <c r="AD268" s="170">
        <f t="shared" si="70"/>
        <v>84</v>
      </c>
      <c r="AE268" s="170">
        <f t="shared" si="70"/>
        <v>91</v>
      </c>
      <c r="AF268" s="161">
        <v>18</v>
      </c>
      <c r="AG268" s="161">
        <v>11</v>
      </c>
      <c r="AH268" s="161">
        <v>112.8</v>
      </c>
      <c r="AI268" s="161">
        <v>81.7</v>
      </c>
      <c r="AJ268" s="161">
        <v>8</v>
      </c>
      <c r="AK268" s="161">
        <v>83.9</v>
      </c>
      <c r="AL268" s="161">
        <v>70.599999999999994</v>
      </c>
      <c r="AM268" s="161">
        <v>10</v>
      </c>
      <c r="AN268" s="161">
        <v>108.3</v>
      </c>
      <c r="AO268" s="161">
        <v>65.2</v>
      </c>
      <c r="AP268" s="161">
        <v>19</v>
      </c>
      <c r="AQ268" s="182">
        <f t="shared" si="64"/>
        <v>101.66666666666667</v>
      </c>
      <c r="AR268" s="182">
        <f t="shared" si="65"/>
        <v>72.5</v>
      </c>
      <c r="AS268" s="182">
        <f t="shared" si="66"/>
        <v>12.333333333333334</v>
      </c>
      <c r="AT268" s="195"/>
    </row>
    <row r="269" spans="1:46" ht="15">
      <c r="A269" s="180" t="s">
        <v>247</v>
      </c>
      <c r="B269" s="181" t="s">
        <v>691</v>
      </c>
      <c r="C269" s="180" t="s">
        <v>247</v>
      </c>
      <c r="D269" s="188">
        <v>1</v>
      </c>
      <c r="E269" s="188">
        <v>2</v>
      </c>
      <c r="F269" s="188">
        <v>10</v>
      </c>
      <c r="G269" s="178">
        <v>41148</v>
      </c>
      <c r="H269" s="179">
        <v>32</v>
      </c>
      <c r="I269" s="188">
        <v>109</v>
      </c>
      <c r="J269" s="194" t="s">
        <v>181</v>
      </c>
      <c r="T269" s="162"/>
      <c r="U269" s="162"/>
      <c r="V269" s="162"/>
      <c r="W269" s="162"/>
      <c r="X269" s="162"/>
      <c r="Y269" s="162"/>
      <c r="Z269" s="171"/>
      <c r="AA269" s="171"/>
      <c r="AB269" s="171"/>
      <c r="AC269" s="171"/>
      <c r="AD269" s="171"/>
      <c r="AE269" s="171"/>
      <c r="AF269" s="161">
        <v>91</v>
      </c>
      <c r="AG269" s="161">
        <v>0</v>
      </c>
      <c r="AH269" s="161">
        <v>59.8</v>
      </c>
      <c r="AI269" s="161">
        <v>11.1</v>
      </c>
      <c r="AJ269" s="161">
        <v>6</v>
      </c>
      <c r="AK269" s="161">
        <v>57</v>
      </c>
      <c r="AL269" s="161">
        <v>9.1</v>
      </c>
      <c r="AM269" s="161">
        <v>6</v>
      </c>
      <c r="AN269" s="161">
        <v>64.7</v>
      </c>
      <c r="AO269" s="161">
        <v>10.9</v>
      </c>
      <c r="AP269" s="161">
        <v>6</v>
      </c>
      <c r="AQ269" s="182">
        <f t="shared" si="64"/>
        <v>60.5</v>
      </c>
      <c r="AR269" s="182">
        <f t="shared" si="65"/>
        <v>10.366666666666667</v>
      </c>
      <c r="AS269" s="182">
        <f t="shared" si="66"/>
        <v>6</v>
      </c>
      <c r="AT269" s="195"/>
    </row>
    <row r="270" spans="1:46" ht="15">
      <c r="A270" s="180" t="s">
        <v>247</v>
      </c>
      <c r="B270" s="181" t="s">
        <v>691</v>
      </c>
      <c r="C270" s="180" t="s">
        <v>247</v>
      </c>
      <c r="D270" s="188">
        <v>1</v>
      </c>
      <c r="E270" s="188">
        <v>2</v>
      </c>
      <c r="F270" s="188">
        <v>10</v>
      </c>
      <c r="G270" s="178">
        <v>41148</v>
      </c>
      <c r="H270" s="179">
        <v>33</v>
      </c>
      <c r="I270" s="188">
        <v>110</v>
      </c>
      <c r="J270" s="194" t="s">
        <v>181</v>
      </c>
      <c r="T270" s="162"/>
      <c r="U270" s="162"/>
      <c r="V270" s="162"/>
      <c r="W270" s="162"/>
      <c r="X270" s="162"/>
      <c r="Y270" s="162"/>
      <c r="Z270" s="171"/>
      <c r="AA270" s="171"/>
      <c r="AB270" s="171"/>
      <c r="AC270" s="171"/>
      <c r="AD270" s="171"/>
      <c r="AE270" s="171"/>
      <c r="AF270" s="161">
        <v>54</v>
      </c>
      <c r="AG270" s="161">
        <v>0</v>
      </c>
      <c r="AH270" s="161">
        <v>44.7</v>
      </c>
      <c r="AI270" s="161">
        <v>8.1999999999999993</v>
      </c>
      <c r="AJ270" s="161">
        <v>7</v>
      </c>
      <c r="AK270" s="161">
        <v>60.8</v>
      </c>
      <c r="AL270" s="161">
        <v>12.5</v>
      </c>
      <c r="AM270" s="161">
        <v>10</v>
      </c>
      <c r="AN270" s="161">
        <v>54.3</v>
      </c>
      <c r="AO270" s="161">
        <v>7.7</v>
      </c>
      <c r="AP270" s="161">
        <v>5</v>
      </c>
      <c r="AQ270" s="182">
        <f t="shared" si="64"/>
        <v>53.266666666666673</v>
      </c>
      <c r="AR270" s="182">
        <f t="shared" si="65"/>
        <v>9.4666666666666668</v>
      </c>
      <c r="AS270" s="182">
        <f t="shared" si="66"/>
        <v>7.333333333333333</v>
      </c>
      <c r="AT270" s="195"/>
    </row>
    <row r="271" spans="1:46" ht="15">
      <c r="A271" s="180" t="s">
        <v>247</v>
      </c>
      <c r="B271" s="181" t="s">
        <v>691</v>
      </c>
      <c r="C271" s="180" t="s">
        <v>247</v>
      </c>
      <c r="D271" s="188">
        <v>1</v>
      </c>
      <c r="E271" s="188">
        <v>2</v>
      </c>
      <c r="F271" s="188">
        <v>10</v>
      </c>
      <c r="G271" s="178">
        <v>41148</v>
      </c>
      <c r="H271" s="179">
        <v>34</v>
      </c>
      <c r="I271" s="188">
        <v>111</v>
      </c>
      <c r="J271" s="194" t="s">
        <v>181</v>
      </c>
      <c r="T271" s="162"/>
      <c r="U271" s="162"/>
      <c r="V271" s="162"/>
      <c r="W271" s="162"/>
      <c r="X271" s="162"/>
      <c r="Y271" s="162"/>
      <c r="Z271" s="171"/>
      <c r="AA271" s="171"/>
      <c r="AB271" s="171"/>
      <c r="AC271" s="171"/>
      <c r="AD271" s="171"/>
      <c r="AE271" s="171"/>
      <c r="AF271" s="161">
        <v>72</v>
      </c>
      <c r="AG271" s="161">
        <v>0</v>
      </c>
      <c r="AH271" s="161">
        <v>55.3</v>
      </c>
      <c r="AI271" s="161">
        <v>11.3</v>
      </c>
      <c r="AJ271" s="161">
        <v>11</v>
      </c>
      <c r="AK271" s="161">
        <v>60.1</v>
      </c>
      <c r="AL271" s="161">
        <v>11.5</v>
      </c>
      <c r="AM271" s="161">
        <v>9</v>
      </c>
      <c r="AN271" s="161">
        <v>59.6</v>
      </c>
      <c r="AO271" s="161">
        <v>10.3</v>
      </c>
      <c r="AP271" s="161">
        <v>6</v>
      </c>
      <c r="AQ271" s="182">
        <f t="shared" si="64"/>
        <v>58.333333333333336</v>
      </c>
      <c r="AR271" s="182">
        <f t="shared" si="65"/>
        <v>11.033333333333333</v>
      </c>
      <c r="AS271" s="182">
        <f t="shared" si="66"/>
        <v>8.6666666666666661</v>
      </c>
      <c r="AT271" s="195"/>
    </row>
    <row r="272" spans="1:46" ht="15">
      <c r="A272" s="180" t="s">
        <v>247</v>
      </c>
      <c r="B272" s="181" t="s">
        <v>691</v>
      </c>
      <c r="C272" s="180" t="s">
        <v>247</v>
      </c>
      <c r="D272" s="188">
        <v>3</v>
      </c>
      <c r="E272" s="188">
        <v>1</v>
      </c>
      <c r="F272" s="188">
        <v>12.5</v>
      </c>
      <c r="G272" s="178">
        <v>42170</v>
      </c>
      <c r="H272" s="179">
        <v>320</v>
      </c>
      <c r="I272" s="188">
        <v>137</v>
      </c>
      <c r="J272" s="194" t="s">
        <v>181</v>
      </c>
      <c r="T272" s="157">
        <v>42212</v>
      </c>
      <c r="Z272" s="170">
        <f t="shared" ref="Z272:Z277" si="71">T272-$G272</f>
        <v>42</v>
      </c>
      <c r="AF272" s="161">
        <v>87</v>
      </c>
      <c r="AG272" s="169">
        <v>2</v>
      </c>
      <c r="AH272" s="182">
        <v>69.3</v>
      </c>
      <c r="AI272" s="182">
        <v>46.8</v>
      </c>
      <c r="AJ272" s="169">
        <v>6</v>
      </c>
      <c r="AK272" s="182">
        <v>77.099999999999994</v>
      </c>
      <c r="AL272" s="182">
        <v>45.3</v>
      </c>
      <c r="AM272" s="169">
        <v>8</v>
      </c>
      <c r="AN272" s="182">
        <v>93.5</v>
      </c>
      <c r="AO272" s="182">
        <v>33.5</v>
      </c>
      <c r="AP272" s="169">
        <v>8</v>
      </c>
      <c r="AQ272" s="182">
        <f t="shared" si="64"/>
        <v>79.966666666666654</v>
      </c>
      <c r="AR272" s="182">
        <f t="shared" si="65"/>
        <v>41.866666666666667</v>
      </c>
      <c r="AS272" s="182">
        <f t="shared" si="66"/>
        <v>7.333333333333333</v>
      </c>
      <c r="AT272" s="158"/>
    </row>
    <row r="273" spans="1:46" ht="15">
      <c r="A273" s="180" t="s">
        <v>247</v>
      </c>
      <c r="B273" s="181" t="s">
        <v>691</v>
      </c>
      <c r="C273" s="180" t="s">
        <v>247</v>
      </c>
      <c r="D273" s="188">
        <v>3</v>
      </c>
      <c r="E273" s="188">
        <v>1</v>
      </c>
      <c r="F273" s="188">
        <v>12.5</v>
      </c>
      <c r="G273" s="178">
        <v>42170</v>
      </c>
      <c r="H273" s="179">
        <v>321</v>
      </c>
      <c r="I273" s="188">
        <v>138</v>
      </c>
      <c r="J273" s="194" t="s">
        <v>181</v>
      </c>
      <c r="T273" s="157">
        <v>42289</v>
      </c>
      <c r="Z273" s="170">
        <f t="shared" si="71"/>
        <v>119</v>
      </c>
      <c r="AF273" s="161">
        <v>141</v>
      </c>
      <c r="AG273" s="169">
        <v>1</v>
      </c>
      <c r="AH273" s="182">
        <v>64.5</v>
      </c>
      <c r="AI273" s="182">
        <v>37.299999999999997</v>
      </c>
      <c r="AJ273" s="169">
        <v>7</v>
      </c>
      <c r="AK273" s="182">
        <v>92.3</v>
      </c>
      <c r="AL273" s="182">
        <v>20</v>
      </c>
      <c r="AM273" s="169">
        <v>8</v>
      </c>
      <c r="AN273" s="182">
        <v>77.099999999999994</v>
      </c>
      <c r="AO273" s="182">
        <v>20.5</v>
      </c>
      <c r="AP273" s="169">
        <v>12</v>
      </c>
      <c r="AQ273" s="182">
        <f t="shared" si="64"/>
        <v>77.966666666666669</v>
      </c>
      <c r="AR273" s="182">
        <f t="shared" si="65"/>
        <v>25.933333333333334</v>
      </c>
      <c r="AS273" s="182">
        <f t="shared" si="66"/>
        <v>9</v>
      </c>
      <c r="AT273" s="158"/>
    </row>
    <row r="274" spans="1:46" ht="15">
      <c r="A274" s="180" t="s">
        <v>247</v>
      </c>
      <c r="B274" s="181" t="s">
        <v>691</v>
      </c>
      <c r="C274" s="180" t="s">
        <v>247</v>
      </c>
      <c r="D274" s="188">
        <v>3</v>
      </c>
      <c r="E274" s="188">
        <v>1</v>
      </c>
      <c r="F274" s="188">
        <v>12.5</v>
      </c>
      <c r="G274" s="178">
        <v>42170</v>
      </c>
      <c r="H274" s="179">
        <v>322</v>
      </c>
      <c r="I274" s="188">
        <v>139</v>
      </c>
      <c r="J274" s="194" t="s">
        <v>181</v>
      </c>
      <c r="T274" s="157">
        <v>42226</v>
      </c>
      <c r="Z274" s="170">
        <f t="shared" si="71"/>
        <v>56</v>
      </c>
      <c r="AF274" s="161">
        <v>169</v>
      </c>
      <c r="AG274" s="169" t="s">
        <v>606</v>
      </c>
      <c r="AH274" s="182">
        <v>67.099999999999994</v>
      </c>
      <c r="AI274" s="182">
        <v>13</v>
      </c>
      <c r="AJ274" s="169">
        <v>8</v>
      </c>
      <c r="AK274" s="182">
        <v>74.3</v>
      </c>
      <c r="AL274" s="182">
        <v>14.7</v>
      </c>
      <c r="AM274" s="169">
        <v>9</v>
      </c>
      <c r="AN274" s="182">
        <v>70</v>
      </c>
      <c r="AO274" s="182">
        <v>11.8</v>
      </c>
      <c r="AP274" s="169">
        <v>8</v>
      </c>
      <c r="AQ274" s="182">
        <f t="shared" si="64"/>
        <v>70.466666666666654</v>
      </c>
      <c r="AR274" s="182">
        <f t="shared" si="65"/>
        <v>13.166666666666666</v>
      </c>
      <c r="AS274" s="182">
        <f t="shared" si="66"/>
        <v>8.3333333333333339</v>
      </c>
      <c r="AT274" s="158"/>
    </row>
    <row r="275" spans="1:46" ht="15">
      <c r="A275" s="180" t="s">
        <v>247</v>
      </c>
      <c r="B275" s="181" t="s">
        <v>691</v>
      </c>
      <c r="C275" s="180" t="s">
        <v>247</v>
      </c>
      <c r="D275" s="188">
        <v>1</v>
      </c>
      <c r="E275" s="188">
        <v>1</v>
      </c>
      <c r="F275" s="188">
        <v>15</v>
      </c>
      <c r="G275" s="178">
        <v>41148</v>
      </c>
      <c r="H275" s="179">
        <v>95</v>
      </c>
      <c r="I275" s="188">
        <v>112</v>
      </c>
      <c r="J275" s="194" t="s">
        <v>181</v>
      </c>
      <c r="T275" s="162">
        <v>41232</v>
      </c>
      <c r="U275" s="162">
        <v>41274</v>
      </c>
      <c r="V275" s="162">
        <v>41283</v>
      </c>
      <c r="W275" s="162">
        <v>41292</v>
      </c>
      <c r="X275" s="162">
        <v>41297</v>
      </c>
      <c r="Y275" s="162">
        <v>41302</v>
      </c>
      <c r="Z275" s="170">
        <f t="shared" si="71"/>
        <v>84</v>
      </c>
      <c r="AA275" s="170">
        <f t="shared" ref="AA275:AE277" si="72">U275-$G275</f>
        <v>126</v>
      </c>
      <c r="AB275" s="170">
        <f t="shared" si="72"/>
        <v>135</v>
      </c>
      <c r="AC275" s="170">
        <f t="shared" si="72"/>
        <v>144</v>
      </c>
      <c r="AD275" s="170">
        <f t="shared" si="72"/>
        <v>149</v>
      </c>
      <c r="AE275" s="170">
        <f t="shared" si="72"/>
        <v>154</v>
      </c>
      <c r="AF275" s="161">
        <v>60</v>
      </c>
      <c r="AG275" s="161">
        <v>23</v>
      </c>
      <c r="AH275" s="161">
        <v>110.8</v>
      </c>
      <c r="AI275" s="161">
        <v>79.599999999999994</v>
      </c>
      <c r="AJ275" s="161">
        <v>7</v>
      </c>
      <c r="AK275" s="161">
        <v>109.4</v>
      </c>
      <c r="AL275" s="161">
        <v>83.3</v>
      </c>
      <c r="AM275" s="161">
        <v>12</v>
      </c>
      <c r="AN275" s="161">
        <v>110.2</v>
      </c>
      <c r="AO275" s="161">
        <v>58.1</v>
      </c>
      <c r="AP275" s="161">
        <v>8</v>
      </c>
      <c r="AQ275" s="182">
        <f t="shared" si="64"/>
        <v>110.13333333333333</v>
      </c>
      <c r="AR275" s="182">
        <f t="shared" si="65"/>
        <v>73.666666666666657</v>
      </c>
      <c r="AS275" s="182">
        <f t="shared" si="66"/>
        <v>9</v>
      </c>
      <c r="AT275" s="195"/>
    </row>
    <row r="276" spans="1:46" ht="15">
      <c r="A276" s="180" t="s">
        <v>247</v>
      </c>
      <c r="B276" s="181" t="s">
        <v>691</v>
      </c>
      <c r="C276" s="180" t="s">
        <v>247</v>
      </c>
      <c r="D276" s="188">
        <v>1</v>
      </c>
      <c r="E276" s="188">
        <v>1</v>
      </c>
      <c r="F276" s="188">
        <v>15</v>
      </c>
      <c r="G276" s="178">
        <v>41148</v>
      </c>
      <c r="H276" s="179">
        <v>96</v>
      </c>
      <c r="I276" s="188">
        <v>113</v>
      </c>
      <c r="J276" s="194" t="s">
        <v>181</v>
      </c>
      <c r="T276" s="162">
        <v>41187</v>
      </c>
      <c r="U276" s="162">
        <v>41197</v>
      </c>
      <c r="V276" s="162">
        <v>41239</v>
      </c>
      <c r="W276" s="162">
        <v>41246</v>
      </c>
      <c r="X276" s="162">
        <v>41290</v>
      </c>
      <c r="Y276" s="162">
        <v>41292</v>
      </c>
      <c r="Z276" s="170">
        <f t="shared" si="71"/>
        <v>39</v>
      </c>
      <c r="AA276" s="170">
        <f t="shared" si="72"/>
        <v>49</v>
      </c>
      <c r="AB276" s="170">
        <f t="shared" si="72"/>
        <v>91</v>
      </c>
      <c r="AC276" s="170">
        <f t="shared" si="72"/>
        <v>98</v>
      </c>
      <c r="AD276" s="170">
        <f t="shared" si="72"/>
        <v>142</v>
      </c>
      <c r="AE276" s="170">
        <f t="shared" si="72"/>
        <v>144</v>
      </c>
      <c r="AF276" s="161">
        <v>51</v>
      </c>
      <c r="AG276" s="161">
        <v>24</v>
      </c>
      <c r="AH276" s="161">
        <v>125.8</v>
      </c>
      <c r="AI276" s="161">
        <v>74</v>
      </c>
      <c r="AJ276" s="161">
        <v>9</v>
      </c>
      <c r="AK276" s="161">
        <v>120.4</v>
      </c>
      <c r="AL276" s="161">
        <v>76.5</v>
      </c>
      <c r="AM276" s="161">
        <v>9</v>
      </c>
      <c r="AN276" s="161">
        <v>122</v>
      </c>
      <c r="AO276" s="161">
        <v>86.6</v>
      </c>
      <c r="AP276" s="161">
        <v>7</v>
      </c>
      <c r="AQ276" s="182">
        <f t="shared" si="64"/>
        <v>122.73333333333333</v>
      </c>
      <c r="AR276" s="182">
        <f t="shared" si="65"/>
        <v>79.033333333333331</v>
      </c>
      <c r="AS276" s="182">
        <f t="shared" si="66"/>
        <v>8.3333333333333339</v>
      </c>
      <c r="AT276" s="195"/>
    </row>
    <row r="277" spans="1:46" ht="15">
      <c r="A277" s="180" t="s">
        <v>247</v>
      </c>
      <c r="B277" s="181" t="s">
        <v>691</v>
      </c>
      <c r="C277" s="180" t="s">
        <v>247</v>
      </c>
      <c r="D277" s="188">
        <v>1</v>
      </c>
      <c r="E277" s="188">
        <v>1</v>
      </c>
      <c r="F277" s="188">
        <v>15</v>
      </c>
      <c r="G277" s="178">
        <v>41148</v>
      </c>
      <c r="H277" s="179">
        <v>97</v>
      </c>
      <c r="I277" s="188">
        <v>114</v>
      </c>
      <c r="J277" s="194" t="s">
        <v>181</v>
      </c>
      <c r="T277" s="162">
        <v>41199</v>
      </c>
      <c r="U277" s="162">
        <v>41241</v>
      </c>
      <c r="V277" s="162">
        <v>41255</v>
      </c>
      <c r="W277" s="162">
        <v>41269</v>
      </c>
      <c r="X277" s="162">
        <v>41290</v>
      </c>
      <c r="Y277" s="162">
        <v>41292</v>
      </c>
      <c r="Z277" s="170">
        <f t="shared" si="71"/>
        <v>51</v>
      </c>
      <c r="AA277" s="170">
        <f t="shared" si="72"/>
        <v>93</v>
      </c>
      <c r="AB277" s="170">
        <f t="shared" si="72"/>
        <v>107</v>
      </c>
      <c r="AC277" s="170">
        <f t="shared" si="72"/>
        <v>121</v>
      </c>
      <c r="AD277" s="170">
        <f t="shared" si="72"/>
        <v>142</v>
      </c>
      <c r="AE277" s="170">
        <f t="shared" si="72"/>
        <v>144</v>
      </c>
      <c r="AF277" s="161">
        <v>33</v>
      </c>
      <c r="AG277" s="161">
        <v>10</v>
      </c>
      <c r="AH277" s="161">
        <v>135.19999999999999</v>
      </c>
      <c r="AI277" s="161">
        <v>105.8</v>
      </c>
      <c r="AJ277" s="161">
        <v>8</v>
      </c>
      <c r="AK277" s="161">
        <v>138.4</v>
      </c>
      <c r="AL277" s="161">
        <v>57.5</v>
      </c>
      <c r="AM277" s="161">
        <v>11</v>
      </c>
      <c r="AN277" s="161">
        <v>142.9</v>
      </c>
      <c r="AO277" s="161">
        <v>110</v>
      </c>
      <c r="AP277" s="161">
        <v>11</v>
      </c>
      <c r="AQ277" s="182">
        <f t="shared" si="64"/>
        <v>138.83333333333334</v>
      </c>
      <c r="AR277" s="182">
        <f t="shared" si="65"/>
        <v>91.100000000000009</v>
      </c>
      <c r="AS277" s="182">
        <f t="shared" si="66"/>
        <v>10</v>
      </c>
      <c r="AT277" s="195"/>
    </row>
    <row r="278" spans="1:46">
      <c r="A278" s="158" t="s">
        <v>254</v>
      </c>
      <c r="B278" s="181" t="s">
        <v>692</v>
      </c>
      <c r="C278" s="158" t="s">
        <v>254</v>
      </c>
      <c r="D278" s="188">
        <v>1</v>
      </c>
      <c r="E278" s="188">
        <v>2</v>
      </c>
      <c r="F278" s="188">
        <v>10</v>
      </c>
      <c r="G278" s="178">
        <v>41148</v>
      </c>
      <c r="H278" s="179">
        <v>35</v>
      </c>
      <c r="I278" s="188">
        <v>115</v>
      </c>
      <c r="J278" s="194" t="s">
        <v>181</v>
      </c>
      <c r="AF278" s="161">
        <v>648</v>
      </c>
      <c r="AG278" s="161">
        <v>0</v>
      </c>
      <c r="AH278" s="161">
        <v>40.299999999999997</v>
      </c>
      <c r="AI278" s="161">
        <v>9.1</v>
      </c>
      <c r="AJ278" s="161">
        <v>8</v>
      </c>
      <c r="AK278" s="161">
        <v>48.6</v>
      </c>
      <c r="AL278" s="161">
        <v>11.3</v>
      </c>
      <c r="AM278" s="161">
        <v>6</v>
      </c>
      <c r="AN278" s="161">
        <v>35.1</v>
      </c>
      <c r="AO278" s="161">
        <v>9.8000000000000007</v>
      </c>
      <c r="AP278" s="161">
        <v>9</v>
      </c>
      <c r="AQ278" s="182">
        <f t="shared" si="64"/>
        <v>41.333333333333336</v>
      </c>
      <c r="AR278" s="182">
        <f t="shared" si="65"/>
        <v>10.066666666666666</v>
      </c>
      <c r="AS278" s="182">
        <f t="shared" si="66"/>
        <v>7.666666666666667</v>
      </c>
    </row>
    <row r="279" spans="1:46">
      <c r="A279" s="158" t="s">
        <v>254</v>
      </c>
      <c r="B279" s="181" t="s">
        <v>692</v>
      </c>
      <c r="C279" s="158" t="s">
        <v>254</v>
      </c>
      <c r="D279" s="188">
        <v>1</v>
      </c>
      <c r="E279" s="188">
        <v>2</v>
      </c>
      <c r="F279" s="188">
        <v>10</v>
      </c>
      <c r="G279" s="178">
        <v>41148</v>
      </c>
      <c r="H279" s="179">
        <v>36</v>
      </c>
      <c r="I279" s="188">
        <v>116</v>
      </c>
      <c r="J279" s="194" t="s">
        <v>181</v>
      </c>
      <c r="AF279" s="161">
        <v>368</v>
      </c>
      <c r="AG279" s="161">
        <v>0</v>
      </c>
      <c r="AH279" s="161">
        <v>44.2</v>
      </c>
      <c r="AI279" s="161">
        <v>8.1</v>
      </c>
      <c r="AJ279" s="161">
        <v>6</v>
      </c>
      <c r="AK279" s="161">
        <v>35.1</v>
      </c>
      <c r="AL279" s="161">
        <v>10.9</v>
      </c>
      <c r="AM279" s="161">
        <v>8</v>
      </c>
      <c r="AN279" s="161">
        <v>44.5</v>
      </c>
      <c r="AO279" s="161">
        <v>9.8000000000000007</v>
      </c>
      <c r="AP279" s="161">
        <v>6</v>
      </c>
      <c r="AQ279" s="182">
        <f t="shared" si="64"/>
        <v>41.266666666666673</v>
      </c>
      <c r="AR279" s="182">
        <f t="shared" si="65"/>
        <v>9.6</v>
      </c>
      <c r="AS279" s="182">
        <f t="shared" si="66"/>
        <v>6.666666666666667</v>
      </c>
    </row>
    <row r="280" spans="1:46">
      <c r="A280" s="158" t="s">
        <v>254</v>
      </c>
      <c r="B280" s="181" t="s">
        <v>692</v>
      </c>
      <c r="C280" s="158" t="s">
        <v>254</v>
      </c>
      <c r="D280" s="188">
        <v>1</v>
      </c>
      <c r="E280" s="188">
        <v>2</v>
      </c>
      <c r="F280" s="188">
        <v>10</v>
      </c>
      <c r="G280" s="178">
        <v>41148</v>
      </c>
      <c r="H280" s="179">
        <v>37</v>
      </c>
      <c r="I280" s="188">
        <v>117</v>
      </c>
      <c r="J280" s="194" t="s">
        <v>181</v>
      </c>
      <c r="T280" s="164"/>
      <c r="U280" s="164"/>
      <c r="Z280" s="172"/>
      <c r="AA280" s="172"/>
      <c r="AF280" s="161">
        <v>376</v>
      </c>
      <c r="AG280" s="161">
        <v>0</v>
      </c>
      <c r="AH280" s="161">
        <v>38.1</v>
      </c>
      <c r="AI280" s="161">
        <v>9.1999999999999993</v>
      </c>
      <c r="AJ280" s="161">
        <v>9</v>
      </c>
      <c r="AK280" s="161">
        <v>48</v>
      </c>
      <c r="AL280" s="161">
        <v>9.6999999999999993</v>
      </c>
      <c r="AM280" s="161">
        <v>7</v>
      </c>
      <c r="AN280" s="161">
        <v>34.200000000000003</v>
      </c>
      <c r="AO280" s="161">
        <v>7.9</v>
      </c>
      <c r="AP280" s="161">
        <v>8</v>
      </c>
      <c r="AQ280" s="182">
        <f t="shared" si="64"/>
        <v>40.1</v>
      </c>
      <c r="AR280" s="182">
        <f t="shared" si="65"/>
        <v>8.9333333333333318</v>
      </c>
      <c r="AS280" s="182">
        <f t="shared" si="66"/>
        <v>8</v>
      </c>
    </row>
    <row r="281" spans="1:46">
      <c r="A281" s="158" t="s">
        <v>254</v>
      </c>
      <c r="B281" s="181" t="s">
        <v>692</v>
      </c>
      <c r="C281" s="158" t="s">
        <v>254</v>
      </c>
      <c r="D281" s="188">
        <v>3</v>
      </c>
      <c r="E281" s="188">
        <v>1</v>
      </c>
      <c r="F281" s="188">
        <v>12.5</v>
      </c>
      <c r="G281" s="178">
        <v>42170</v>
      </c>
      <c r="H281" s="179">
        <v>323</v>
      </c>
      <c r="I281" s="188">
        <v>140</v>
      </c>
      <c r="J281" s="194" t="s">
        <v>181</v>
      </c>
      <c r="AF281" s="161">
        <v>87</v>
      </c>
      <c r="AG281" s="169">
        <v>0</v>
      </c>
      <c r="AH281" s="182">
        <v>69.3</v>
      </c>
      <c r="AI281" s="182">
        <v>13.2</v>
      </c>
      <c r="AJ281" s="169">
        <v>7</v>
      </c>
      <c r="AK281" s="182">
        <v>67.8</v>
      </c>
      <c r="AL281" s="182">
        <v>12.5</v>
      </c>
      <c r="AM281" s="169">
        <v>7</v>
      </c>
      <c r="AN281" s="182">
        <v>63</v>
      </c>
      <c r="AO281" s="182">
        <v>11.5</v>
      </c>
      <c r="AP281" s="169">
        <v>8</v>
      </c>
      <c r="AQ281" s="182">
        <f t="shared" si="64"/>
        <v>66.7</v>
      </c>
      <c r="AR281" s="182">
        <f t="shared" si="65"/>
        <v>12.4</v>
      </c>
      <c r="AS281" s="182">
        <f t="shared" si="66"/>
        <v>7.333333333333333</v>
      </c>
      <c r="AT281" s="158"/>
    </row>
    <row r="282" spans="1:46">
      <c r="A282" s="158" t="s">
        <v>254</v>
      </c>
      <c r="B282" s="181" t="s">
        <v>692</v>
      </c>
      <c r="C282" s="158" t="s">
        <v>254</v>
      </c>
      <c r="D282" s="188">
        <v>3</v>
      </c>
      <c r="E282" s="188">
        <v>1</v>
      </c>
      <c r="F282" s="188">
        <v>12.5</v>
      </c>
      <c r="G282" s="178">
        <v>42170</v>
      </c>
      <c r="H282" s="179">
        <v>324</v>
      </c>
      <c r="I282" s="188">
        <v>141</v>
      </c>
      <c r="J282" s="194" t="s">
        <v>181</v>
      </c>
      <c r="AF282" s="161">
        <v>176</v>
      </c>
      <c r="AG282" s="169">
        <v>0</v>
      </c>
      <c r="AH282" s="182">
        <v>61.8</v>
      </c>
      <c r="AI282" s="182">
        <v>10.1</v>
      </c>
      <c r="AJ282" s="169">
        <v>9</v>
      </c>
      <c r="AK282" s="182">
        <v>60.3</v>
      </c>
      <c r="AL282" s="182">
        <v>11.8</v>
      </c>
      <c r="AM282" s="169">
        <v>7</v>
      </c>
      <c r="AN282" s="182">
        <v>72.5</v>
      </c>
      <c r="AO282" s="182">
        <v>13.2</v>
      </c>
      <c r="AP282" s="169">
        <v>8</v>
      </c>
      <c r="AQ282" s="182">
        <f t="shared" si="64"/>
        <v>64.86666666666666</v>
      </c>
      <c r="AR282" s="182">
        <f t="shared" si="65"/>
        <v>11.699999999999998</v>
      </c>
      <c r="AS282" s="182">
        <f t="shared" si="66"/>
        <v>8</v>
      </c>
      <c r="AT282" s="158"/>
    </row>
    <row r="283" spans="1:46">
      <c r="A283" s="158" t="s">
        <v>254</v>
      </c>
      <c r="B283" s="181" t="s">
        <v>692</v>
      </c>
      <c r="C283" s="158" t="s">
        <v>254</v>
      </c>
      <c r="D283" s="188">
        <v>3</v>
      </c>
      <c r="E283" s="188">
        <v>1</v>
      </c>
      <c r="F283" s="188">
        <v>12.5</v>
      </c>
      <c r="G283" s="178">
        <v>42170</v>
      </c>
      <c r="H283" s="179">
        <v>325</v>
      </c>
      <c r="I283" s="188">
        <v>142</v>
      </c>
      <c r="J283" s="194" t="s">
        <v>181</v>
      </c>
      <c r="AF283" s="161">
        <v>198</v>
      </c>
      <c r="AG283" s="169">
        <v>0</v>
      </c>
      <c r="AH283" s="182">
        <v>66.400000000000006</v>
      </c>
      <c r="AI283" s="182">
        <v>12.5</v>
      </c>
      <c r="AJ283" s="169">
        <v>8</v>
      </c>
      <c r="AK283" s="182">
        <v>66</v>
      </c>
      <c r="AL283" s="182">
        <v>12.2</v>
      </c>
      <c r="AM283" s="169">
        <v>9</v>
      </c>
      <c r="AN283" s="182">
        <v>60.9</v>
      </c>
      <c r="AO283" s="182">
        <v>12.5</v>
      </c>
      <c r="AP283" s="169">
        <v>8</v>
      </c>
      <c r="AQ283" s="182">
        <f t="shared" si="64"/>
        <v>64.433333333333337</v>
      </c>
      <c r="AR283" s="182">
        <f t="shared" si="65"/>
        <v>12.4</v>
      </c>
      <c r="AS283" s="182">
        <f t="shared" si="66"/>
        <v>8.3333333333333339</v>
      </c>
      <c r="AT283" s="158"/>
    </row>
    <row r="284" spans="1:46">
      <c r="A284" s="158" t="s">
        <v>254</v>
      </c>
      <c r="B284" s="181" t="s">
        <v>692</v>
      </c>
      <c r="C284" s="158" t="s">
        <v>254</v>
      </c>
      <c r="D284" s="188">
        <v>1</v>
      </c>
      <c r="E284" s="188">
        <v>1</v>
      </c>
      <c r="F284" s="188">
        <v>15</v>
      </c>
      <c r="G284" s="178">
        <v>41148</v>
      </c>
      <c r="H284" s="179">
        <v>98</v>
      </c>
      <c r="I284" s="188">
        <v>118</v>
      </c>
      <c r="J284" s="194" t="s">
        <v>181</v>
      </c>
      <c r="T284" s="157">
        <v>41327</v>
      </c>
      <c r="U284" s="157">
        <v>41334</v>
      </c>
      <c r="V284" s="157">
        <v>41339</v>
      </c>
      <c r="W284" s="157">
        <v>41348</v>
      </c>
      <c r="X284" s="157">
        <v>41390</v>
      </c>
      <c r="Y284" s="157">
        <v>41395</v>
      </c>
      <c r="Z284" s="170">
        <f t="shared" ref="Z284:AE286" si="73">T284-$G284</f>
        <v>179</v>
      </c>
      <c r="AA284" s="170">
        <f t="shared" si="73"/>
        <v>186</v>
      </c>
      <c r="AB284" s="170">
        <f t="shared" si="73"/>
        <v>191</v>
      </c>
      <c r="AC284" s="170">
        <f t="shared" si="73"/>
        <v>200</v>
      </c>
      <c r="AD284" s="170">
        <f t="shared" si="73"/>
        <v>242</v>
      </c>
      <c r="AE284" s="170">
        <f t="shared" si="73"/>
        <v>247</v>
      </c>
      <c r="AF284" s="161">
        <v>99</v>
      </c>
      <c r="AG284" s="161">
        <v>23</v>
      </c>
      <c r="AH284" s="161">
        <v>128.19999999999999</v>
      </c>
      <c r="AI284" s="161">
        <v>100</v>
      </c>
      <c r="AJ284" s="161">
        <v>9</v>
      </c>
      <c r="AK284" s="161">
        <v>123.6</v>
      </c>
      <c r="AL284" s="161">
        <v>96.4</v>
      </c>
      <c r="AM284" s="161">
        <v>11</v>
      </c>
      <c r="AN284" s="161">
        <v>118.7</v>
      </c>
      <c r="AO284" s="161">
        <v>85.2</v>
      </c>
      <c r="AP284" s="161">
        <v>3</v>
      </c>
      <c r="AQ284" s="182">
        <f t="shared" si="64"/>
        <v>123.5</v>
      </c>
      <c r="AR284" s="182">
        <f t="shared" si="65"/>
        <v>93.866666666666674</v>
      </c>
      <c r="AS284" s="182">
        <f t="shared" si="66"/>
        <v>7.666666666666667</v>
      </c>
    </row>
    <row r="285" spans="1:46">
      <c r="A285" s="158" t="s">
        <v>254</v>
      </c>
      <c r="B285" s="181" t="s">
        <v>692</v>
      </c>
      <c r="C285" s="158" t="s">
        <v>254</v>
      </c>
      <c r="D285" s="188">
        <v>1</v>
      </c>
      <c r="E285" s="188">
        <v>1</v>
      </c>
      <c r="F285" s="188">
        <v>15</v>
      </c>
      <c r="G285" s="178">
        <v>41148</v>
      </c>
      <c r="H285" s="179">
        <v>99</v>
      </c>
      <c r="I285" s="188">
        <v>119</v>
      </c>
      <c r="J285" s="194" t="s">
        <v>181</v>
      </c>
      <c r="T285" s="157">
        <v>41327</v>
      </c>
      <c r="U285" s="157">
        <v>41306</v>
      </c>
      <c r="V285" s="157">
        <v>41334</v>
      </c>
      <c r="W285" s="157">
        <v>41339</v>
      </c>
      <c r="X285" s="157">
        <v>41386</v>
      </c>
      <c r="Y285" s="157">
        <v>41390</v>
      </c>
      <c r="Z285" s="170">
        <f t="shared" si="73"/>
        <v>179</v>
      </c>
      <c r="AA285" s="170">
        <f t="shared" si="73"/>
        <v>158</v>
      </c>
      <c r="AB285" s="170">
        <f t="shared" si="73"/>
        <v>186</v>
      </c>
      <c r="AC285" s="170">
        <f t="shared" si="73"/>
        <v>191</v>
      </c>
      <c r="AD285" s="170">
        <f t="shared" si="73"/>
        <v>238</v>
      </c>
      <c r="AE285" s="170">
        <f t="shared" si="73"/>
        <v>242</v>
      </c>
      <c r="AF285" s="161">
        <v>111</v>
      </c>
      <c r="AG285" s="161">
        <v>17</v>
      </c>
      <c r="AH285" s="161">
        <v>121</v>
      </c>
      <c r="AI285" s="161">
        <v>95.8</v>
      </c>
      <c r="AJ285" s="161">
        <v>11</v>
      </c>
      <c r="AK285" s="161">
        <v>137.4</v>
      </c>
      <c r="AL285" s="161">
        <v>51.5</v>
      </c>
      <c r="AM285" s="161">
        <v>14</v>
      </c>
      <c r="AN285" s="161">
        <v>128.80000000000001</v>
      </c>
      <c r="AO285" s="161">
        <v>44.6</v>
      </c>
      <c r="AP285" s="161">
        <v>12</v>
      </c>
      <c r="AQ285" s="182">
        <f t="shared" si="64"/>
        <v>129.06666666666666</v>
      </c>
      <c r="AR285" s="182">
        <f t="shared" si="65"/>
        <v>63.966666666666669</v>
      </c>
      <c r="AS285" s="182">
        <f t="shared" si="66"/>
        <v>12.333333333333334</v>
      </c>
    </row>
    <row r="286" spans="1:46">
      <c r="A286" s="158" t="s">
        <v>254</v>
      </c>
      <c r="B286" s="181" t="s">
        <v>692</v>
      </c>
      <c r="C286" s="158" t="s">
        <v>254</v>
      </c>
      <c r="D286" s="188">
        <v>1</v>
      </c>
      <c r="E286" s="188">
        <v>1</v>
      </c>
      <c r="F286" s="188">
        <v>15</v>
      </c>
      <c r="G286" s="178">
        <v>41148</v>
      </c>
      <c r="H286" s="179">
        <v>100</v>
      </c>
      <c r="I286" s="188">
        <v>120</v>
      </c>
      <c r="J286" s="194" t="s">
        <v>181</v>
      </c>
      <c r="T286" s="157">
        <v>41327</v>
      </c>
      <c r="U286" s="157">
        <v>41306</v>
      </c>
      <c r="V286" s="157">
        <v>41334</v>
      </c>
      <c r="W286" s="157">
        <v>41339</v>
      </c>
      <c r="X286" s="157">
        <v>41372</v>
      </c>
      <c r="Y286" s="157">
        <v>41379</v>
      </c>
      <c r="Z286" s="170">
        <f t="shared" si="73"/>
        <v>179</v>
      </c>
      <c r="AA286" s="170">
        <f t="shared" si="73"/>
        <v>158</v>
      </c>
      <c r="AB286" s="170">
        <f t="shared" si="73"/>
        <v>186</v>
      </c>
      <c r="AC286" s="170">
        <f t="shared" si="73"/>
        <v>191</v>
      </c>
      <c r="AD286" s="170">
        <f t="shared" si="73"/>
        <v>224</v>
      </c>
      <c r="AE286" s="170">
        <f t="shared" si="73"/>
        <v>231</v>
      </c>
      <c r="AF286" s="161">
        <v>112</v>
      </c>
      <c r="AG286" s="161">
        <v>17</v>
      </c>
      <c r="AH286" s="161">
        <v>112.7</v>
      </c>
      <c r="AI286" s="161">
        <v>87.2</v>
      </c>
      <c r="AJ286" s="161">
        <v>9</v>
      </c>
      <c r="AK286" s="161">
        <v>136.4</v>
      </c>
      <c r="AL286" s="161">
        <v>34.799999999999997</v>
      </c>
      <c r="AM286" s="161">
        <v>12</v>
      </c>
      <c r="AN286" s="161">
        <v>108</v>
      </c>
      <c r="AO286" s="161">
        <v>30.9</v>
      </c>
      <c r="AP286" s="161">
        <v>14</v>
      </c>
      <c r="AQ286" s="182">
        <f t="shared" si="64"/>
        <v>119.03333333333335</v>
      </c>
      <c r="AR286" s="182">
        <f t="shared" si="65"/>
        <v>50.966666666666669</v>
      </c>
      <c r="AS286" s="182">
        <f t="shared" si="66"/>
        <v>11.666666666666666</v>
      </c>
    </row>
    <row r="287" spans="1:46">
      <c r="A287" s="158" t="s">
        <v>258</v>
      </c>
      <c r="B287" s="181" t="s">
        <v>693</v>
      </c>
      <c r="C287" s="158" t="s">
        <v>258</v>
      </c>
      <c r="D287" s="188">
        <v>1</v>
      </c>
      <c r="E287" s="188">
        <v>2</v>
      </c>
      <c r="F287" s="188">
        <v>10</v>
      </c>
      <c r="G287" s="178">
        <v>41148</v>
      </c>
      <c r="H287" s="179">
        <v>44</v>
      </c>
      <c r="I287" s="188">
        <v>133</v>
      </c>
      <c r="J287" s="194" t="s">
        <v>181</v>
      </c>
      <c r="L287" s="188" t="s">
        <v>183</v>
      </c>
      <c r="P287" s="191">
        <v>4</v>
      </c>
      <c r="Q287" s="192">
        <v>31.83</v>
      </c>
      <c r="R287" s="192">
        <v>131.41999999999999</v>
      </c>
      <c r="S287" s="163">
        <v>30</v>
      </c>
      <c r="T287" s="157">
        <v>41187</v>
      </c>
      <c r="U287" s="157">
        <v>41187</v>
      </c>
      <c r="V287" s="162">
        <v>41192</v>
      </c>
      <c r="W287" s="162">
        <v>41192</v>
      </c>
      <c r="X287" s="163"/>
      <c r="Y287" s="162"/>
      <c r="Z287" s="170">
        <f>T287-$G287</f>
        <v>39</v>
      </c>
      <c r="AA287" s="170">
        <f>U287-$G287</f>
        <v>39</v>
      </c>
      <c r="AB287" s="170">
        <f>V287-$G287</f>
        <v>44</v>
      </c>
      <c r="AC287" s="170">
        <f>W287-$G287</f>
        <v>44</v>
      </c>
      <c r="AD287" s="171"/>
      <c r="AE287" s="171"/>
      <c r="AF287" s="161">
        <v>15</v>
      </c>
      <c r="AG287" s="161">
        <v>0</v>
      </c>
      <c r="AH287" s="161">
        <v>106</v>
      </c>
      <c r="AI287" s="161">
        <v>18.3</v>
      </c>
      <c r="AJ287" s="161">
        <v>9</v>
      </c>
      <c r="AK287" s="161">
        <v>113.9</v>
      </c>
      <c r="AL287" s="161">
        <v>20.6</v>
      </c>
      <c r="AM287" s="161">
        <v>10</v>
      </c>
      <c r="AN287" s="161">
        <v>108.4</v>
      </c>
      <c r="AO287" s="161">
        <v>19.100000000000001</v>
      </c>
      <c r="AP287" s="161">
        <v>10</v>
      </c>
      <c r="AQ287" s="182">
        <f t="shared" si="64"/>
        <v>109.43333333333334</v>
      </c>
      <c r="AR287" s="182">
        <f t="shared" si="65"/>
        <v>19.333333333333336</v>
      </c>
      <c r="AS287" s="182">
        <f t="shared" si="66"/>
        <v>9.6666666666666661</v>
      </c>
      <c r="AT287" s="195"/>
    </row>
    <row r="288" spans="1:46">
      <c r="A288" s="158" t="s">
        <v>258</v>
      </c>
      <c r="B288" s="181" t="s">
        <v>693</v>
      </c>
      <c r="C288" s="158" t="s">
        <v>258</v>
      </c>
      <c r="D288" s="188">
        <v>1</v>
      </c>
      <c r="E288" s="188">
        <v>2</v>
      </c>
      <c r="F288" s="188">
        <v>10</v>
      </c>
      <c r="G288" s="178">
        <v>41148</v>
      </c>
      <c r="H288" s="179">
        <v>45</v>
      </c>
      <c r="I288" s="188">
        <v>134</v>
      </c>
      <c r="J288" s="194" t="s">
        <v>181</v>
      </c>
      <c r="L288" s="188" t="s">
        <v>183</v>
      </c>
      <c r="P288" s="191">
        <v>4</v>
      </c>
      <c r="Q288" s="192">
        <v>31.83</v>
      </c>
      <c r="R288" s="192">
        <v>131.41999999999999</v>
      </c>
      <c r="S288" s="163">
        <v>30</v>
      </c>
      <c r="T288" s="162"/>
      <c r="U288" s="162"/>
      <c r="V288" s="162"/>
      <c r="W288" s="162"/>
      <c r="X288" s="162"/>
      <c r="Y288" s="162"/>
      <c r="Z288" s="171"/>
      <c r="AA288" s="171"/>
      <c r="AB288" s="171"/>
      <c r="AC288" s="171"/>
      <c r="AD288" s="171"/>
      <c r="AE288" s="171"/>
      <c r="AF288" s="161">
        <v>24</v>
      </c>
      <c r="AG288" s="161">
        <v>0</v>
      </c>
      <c r="AH288" s="161">
        <v>100</v>
      </c>
      <c r="AI288" s="161">
        <v>17</v>
      </c>
      <c r="AJ288" s="161">
        <v>12</v>
      </c>
      <c r="AK288" s="161">
        <v>107.5</v>
      </c>
      <c r="AL288" s="161">
        <v>19.2</v>
      </c>
      <c r="AM288" s="161">
        <v>10</v>
      </c>
      <c r="AN288" s="161">
        <v>101.9</v>
      </c>
      <c r="AO288" s="161">
        <v>17.100000000000001</v>
      </c>
      <c r="AP288" s="161">
        <v>8</v>
      </c>
      <c r="AQ288" s="182">
        <f t="shared" si="64"/>
        <v>103.13333333333333</v>
      </c>
      <c r="AR288" s="182">
        <f t="shared" si="65"/>
        <v>17.766666666666669</v>
      </c>
      <c r="AS288" s="182">
        <f t="shared" si="66"/>
        <v>10</v>
      </c>
      <c r="AT288" s="195"/>
    </row>
    <row r="289" spans="1:46">
      <c r="A289" s="158" t="s">
        <v>258</v>
      </c>
      <c r="B289" s="181" t="s">
        <v>693</v>
      </c>
      <c r="C289" s="158" t="s">
        <v>258</v>
      </c>
      <c r="D289" s="188">
        <v>1</v>
      </c>
      <c r="E289" s="188">
        <v>2</v>
      </c>
      <c r="F289" s="188">
        <v>10</v>
      </c>
      <c r="G289" s="178">
        <v>41148</v>
      </c>
      <c r="H289" s="179">
        <v>46</v>
      </c>
      <c r="I289" s="188">
        <v>135</v>
      </c>
      <c r="J289" s="194" t="s">
        <v>181</v>
      </c>
      <c r="L289" s="188" t="s">
        <v>183</v>
      </c>
      <c r="P289" s="191">
        <v>4</v>
      </c>
      <c r="Q289" s="192">
        <v>31.83</v>
      </c>
      <c r="R289" s="192">
        <v>131.41999999999999</v>
      </c>
      <c r="S289" s="163">
        <v>30</v>
      </c>
      <c r="T289" s="162"/>
      <c r="U289" s="162"/>
      <c r="V289" s="162"/>
      <c r="W289" s="162"/>
      <c r="X289" s="162"/>
      <c r="Y289" s="162"/>
      <c r="Z289" s="171"/>
      <c r="AA289" s="171"/>
      <c r="AB289" s="171"/>
      <c r="AC289" s="171"/>
      <c r="AD289" s="171"/>
      <c r="AE289" s="171"/>
      <c r="AF289" s="161">
        <v>20</v>
      </c>
      <c r="AG289" s="161">
        <v>0</v>
      </c>
      <c r="AH289" s="161">
        <v>107.9</v>
      </c>
      <c r="AI289" s="161">
        <v>16.899999999999999</v>
      </c>
      <c r="AJ289" s="161">
        <v>11</v>
      </c>
      <c r="AK289" s="161">
        <v>103.9</v>
      </c>
      <c r="AL289" s="161">
        <v>18.5</v>
      </c>
      <c r="AM289" s="161">
        <v>14</v>
      </c>
      <c r="AN289" s="161">
        <v>100.9</v>
      </c>
      <c r="AO289" s="161">
        <v>19</v>
      </c>
      <c r="AP289" s="161">
        <v>12</v>
      </c>
      <c r="AQ289" s="182">
        <f t="shared" si="64"/>
        <v>104.23333333333335</v>
      </c>
      <c r="AR289" s="182">
        <f t="shared" si="65"/>
        <v>18.133333333333333</v>
      </c>
      <c r="AS289" s="182">
        <f t="shared" si="66"/>
        <v>12.333333333333334</v>
      </c>
      <c r="AT289" s="195"/>
    </row>
    <row r="290" spans="1:46">
      <c r="A290" s="158" t="s">
        <v>258</v>
      </c>
      <c r="B290" s="181" t="s">
        <v>693</v>
      </c>
      <c r="C290" s="158" t="s">
        <v>258</v>
      </c>
      <c r="D290" s="188">
        <v>3</v>
      </c>
      <c r="E290" s="188">
        <v>1</v>
      </c>
      <c r="F290" s="188">
        <v>12.5</v>
      </c>
      <c r="G290" s="178">
        <v>42170</v>
      </c>
      <c r="H290" s="179">
        <v>330</v>
      </c>
      <c r="I290" s="188">
        <v>149</v>
      </c>
      <c r="J290" s="194" t="s">
        <v>181</v>
      </c>
      <c r="L290" s="188" t="s">
        <v>183</v>
      </c>
      <c r="P290" s="191">
        <v>4</v>
      </c>
      <c r="Q290" s="192">
        <v>31.83</v>
      </c>
      <c r="R290" s="192">
        <v>131.41999999999999</v>
      </c>
      <c r="S290" s="163">
        <v>30</v>
      </c>
      <c r="T290" s="157">
        <v>42212</v>
      </c>
      <c r="U290" s="157">
        <v>42233</v>
      </c>
      <c r="V290" s="157">
        <v>42233</v>
      </c>
      <c r="W290" s="157">
        <v>42233</v>
      </c>
      <c r="X290" s="157">
        <v>42233</v>
      </c>
      <c r="Y290" s="157">
        <v>42255</v>
      </c>
      <c r="Z290" s="170">
        <f t="shared" ref="Z290:AE295" si="74">T290-$G290</f>
        <v>42</v>
      </c>
      <c r="AA290" s="170">
        <f t="shared" si="74"/>
        <v>63</v>
      </c>
      <c r="AB290" s="170">
        <f t="shared" si="74"/>
        <v>63</v>
      </c>
      <c r="AC290" s="170">
        <f t="shared" si="74"/>
        <v>63</v>
      </c>
      <c r="AD290" s="170">
        <f t="shared" si="74"/>
        <v>63</v>
      </c>
      <c r="AE290" s="170">
        <f t="shared" si="74"/>
        <v>85</v>
      </c>
      <c r="AF290" s="161">
        <v>54</v>
      </c>
      <c r="AG290" s="169">
        <v>4</v>
      </c>
      <c r="AH290" s="182">
        <v>181</v>
      </c>
      <c r="AI290" s="182">
        <v>140.19999999999999</v>
      </c>
      <c r="AJ290" s="169">
        <v>10</v>
      </c>
      <c r="AK290" s="182">
        <v>197.1</v>
      </c>
      <c r="AL290" s="182">
        <v>151.5</v>
      </c>
      <c r="AM290" s="169">
        <v>9</v>
      </c>
      <c r="AN290" s="182">
        <v>191.3</v>
      </c>
      <c r="AO290" s="182">
        <v>149.30000000000001</v>
      </c>
      <c r="AP290" s="169">
        <v>10</v>
      </c>
      <c r="AQ290" s="182">
        <f t="shared" si="64"/>
        <v>189.80000000000004</v>
      </c>
      <c r="AR290" s="182">
        <f t="shared" si="65"/>
        <v>147</v>
      </c>
      <c r="AS290" s="182">
        <f t="shared" si="66"/>
        <v>9.6666666666666661</v>
      </c>
      <c r="AT290" s="158"/>
    </row>
    <row r="291" spans="1:46">
      <c r="A291" s="158" t="s">
        <v>258</v>
      </c>
      <c r="B291" s="181" t="s">
        <v>693</v>
      </c>
      <c r="C291" s="158" t="s">
        <v>258</v>
      </c>
      <c r="D291" s="188">
        <v>3</v>
      </c>
      <c r="E291" s="188">
        <v>1</v>
      </c>
      <c r="F291" s="188">
        <v>12.5</v>
      </c>
      <c r="G291" s="178">
        <v>42170</v>
      </c>
      <c r="H291" s="179">
        <v>331</v>
      </c>
      <c r="I291" s="188">
        <v>150</v>
      </c>
      <c r="J291" s="194" t="s">
        <v>181</v>
      </c>
      <c r="L291" s="188" t="s">
        <v>183</v>
      </c>
      <c r="P291" s="191">
        <v>4</v>
      </c>
      <c r="Q291" s="192">
        <v>31.83</v>
      </c>
      <c r="R291" s="192">
        <v>131.41999999999999</v>
      </c>
      <c r="S291" s="163">
        <v>30</v>
      </c>
      <c r="T291" s="157">
        <v>42219</v>
      </c>
      <c r="U291" s="157">
        <v>42226</v>
      </c>
      <c r="V291" s="157">
        <v>42226</v>
      </c>
      <c r="W291" s="157">
        <v>42233</v>
      </c>
      <c r="X291" s="157">
        <v>42255</v>
      </c>
      <c r="Y291" s="157">
        <v>42255</v>
      </c>
      <c r="Z291" s="170">
        <f t="shared" si="74"/>
        <v>49</v>
      </c>
      <c r="AA291" s="170">
        <f t="shared" si="74"/>
        <v>56</v>
      </c>
      <c r="AB291" s="170">
        <f t="shared" si="74"/>
        <v>56</v>
      </c>
      <c r="AC291" s="170">
        <f t="shared" si="74"/>
        <v>63</v>
      </c>
      <c r="AD291" s="170">
        <f t="shared" si="74"/>
        <v>85</v>
      </c>
      <c r="AE291" s="170">
        <f t="shared" si="74"/>
        <v>85</v>
      </c>
      <c r="AF291" s="161">
        <v>39</v>
      </c>
      <c r="AG291" s="169">
        <v>4</v>
      </c>
      <c r="AH291" s="182">
        <v>98.1</v>
      </c>
      <c r="AI291" s="182">
        <v>71.5</v>
      </c>
      <c r="AJ291" s="169">
        <v>9</v>
      </c>
      <c r="AK291" s="182">
        <v>139.5</v>
      </c>
      <c r="AL291" s="182">
        <v>109.3</v>
      </c>
      <c r="AM291" s="169">
        <v>10</v>
      </c>
      <c r="AN291" s="182">
        <v>171.2</v>
      </c>
      <c r="AO291" s="182">
        <v>137.69999999999999</v>
      </c>
      <c r="AP291" s="169">
        <v>9</v>
      </c>
      <c r="AQ291" s="182">
        <f t="shared" si="64"/>
        <v>136.26666666666665</v>
      </c>
      <c r="AR291" s="182">
        <f t="shared" si="65"/>
        <v>106.16666666666667</v>
      </c>
      <c r="AS291" s="182">
        <f t="shared" si="66"/>
        <v>9.3333333333333339</v>
      </c>
      <c r="AT291" s="158"/>
    </row>
    <row r="292" spans="1:46">
      <c r="A292" s="158" t="s">
        <v>258</v>
      </c>
      <c r="B292" s="181" t="s">
        <v>693</v>
      </c>
      <c r="C292" s="158" t="s">
        <v>258</v>
      </c>
      <c r="D292" s="188">
        <v>3</v>
      </c>
      <c r="E292" s="188">
        <v>1</v>
      </c>
      <c r="F292" s="188">
        <v>12.5</v>
      </c>
      <c r="G292" s="178">
        <v>42170</v>
      </c>
      <c r="H292" s="179">
        <v>332</v>
      </c>
      <c r="I292" s="188">
        <v>151</v>
      </c>
      <c r="J292" s="194" t="s">
        <v>181</v>
      </c>
      <c r="L292" s="188" t="s">
        <v>183</v>
      </c>
      <c r="P292" s="191">
        <v>4</v>
      </c>
      <c r="Q292" s="192">
        <v>31.83</v>
      </c>
      <c r="R292" s="192">
        <v>131.41999999999999</v>
      </c>
      <c r="S292" s="163">
        <v>30</v>
      </c>
      <c r="T292" s="157">
        <v>42212</v>
      </c>
      <c r="U292" s="157">
        <v>42219</v>
      </c>
      <c r="V292" s="157">
        <v>42226</v>
      </c>
      <c r="W292" s="157">
        <v>42226</v>
      </c>
      <c r="X292" s="157">
        <v>42255</v>
      </c>
      <c r="Y292" s="157">
        <v>42255</v>
      </c>
      <c r="Z292" s="170">
        <f t="shared" si="74"/>
        <v>42</v>
      </c>
      <c r="AA292" s="170">
        <f t="shared" si="74"/>
        <v>49</v>
      </c>
      <c r="AB292" s="170">
        <f t="shared" si="74"/>
        <v>56</v>
      </c>
      <c r="AC292" s="170">
        <f t="shared" si="74"/>
        <v>56</v>
      </c>
      <c r="AD292" s="170">
        <f t="shared" si="74"/>
        <v>85</v>
      </c>
      <c r="AE292" s="170">
        <f t="shared" si="74"/>
        <v>85</v>
      </c>
      <c r="AF292" s="161">
        <v>34</v>
      </c>
      <c r="AG292" s="169">
        <v>3</v>
      </c>
      <c r="AH292" s="182">
        <v>131.1</v>
      </c>
      <c r="AI292" s="182">
        <v>117.8</v>
      </c>
      <c r="AJ292" s="169">
        <v>12</v>
      </c>
      <c r="AK292" s="182">
        <v>184.1</v>
      </c>
      <c r="AL292" s="182">
        <v>92.3</v>
      </c>
      <c r="AM292" s="169">
        <v>9</v>
      </c>
      <c r="AN292" s="182">
        <v>147.80000000000001</v>
      </c>
      <c r="AO292" s="182">
        <v>112.1</v>
      </c>
      <c r="AP292" s="169">
        <v>7</v>
      </c>
      <c r="AQ292" s="182">
        <f t="shared" si="64"/>
        <v>154.33333333333334</v>
      </c>
      <c r="AR292" s="182">
        <f t="shared" si="65"/>
        <v>107.39999999999999</v>
      </c>
      <c r="AS292" s="182">
        <f t="shared" si="66"/>
        <v>9.3333333333333339</v>
      </c>
      <c r="AT292" s="158"/>
    </row>
    <row r="293" spans="1:46">
      <c r="A293" s="158" t="s">
        <v>258</v>
      </c>
      <c r="B293" s="181" t="s">
        <v>693</v>
      </c>
      <c r="C293" s="158" t="s">
        <v>258</v>
      </c>
      <c r="D293" s="188">
        <v>1</v>
      </c>
      <c r="E293" s="188">
        <v>1</v>
      </c>
      <c r="F293" s="188">
        <v>15</v>
      </c>
      <c r="G293" s="178">
        <v>41148</v>
      </c>
      <c r="H293" s="179">
        <v>107</v>
      </c>
      <c r="I293" s="188">
        <v>136</v>
      </c>
      <c r="J293" s="194" t="s">
        <v>181</v>
      </c>
      <c r="L293" s="188" t="s">
        <v>183</v>
      </c>
      <c r="P293" s="191">
        <v>4</v>
      </c>
      <c r="Q293" s="192">
        <v>31.83</v>
      </c>
      <c r="R293" s="192">
        <v>131.41999999999999</v>
      </c>
      <c r="S293" s="163">
        <v>30</v>
      </c>
      <c r="T293" s="162">
        <v>41229</v>
      </c>
      <c r="U293" s="162">
        <v>41271</v>
      </c>
      <c r="V293" s="162">
        <v>41274</v>
      </c>
      <c r="W293" s="162">
        <v>41278</v>
      </c>
      <c r="X293" s="162">
        <v>41348</v>
      </c>
      <c r="Y293" s="162">
        <v>41362</v>
      </c>
      <c r="Z293" s="170">
        <f t="shared" si="74"/>
        <v>81</v>
      </c>
      <c r="AA293" s="170">
        <f t="shared" si="74"/>
        <v>123</v>
      </c>
      <c r="AB293" s="170">
        <f t="shared" si="74"/>
        <v>126</v>
      </c>
      <c r="AC293" s="170">
        <f t="shared" si="74"/>
        <v>130</v>
      </c>
      <c r="AD293" s="170">
        <f t="shared" si="74"/>
        <v>200</v>
      </c>
      <c r="AE293" s="170">
        <f t="shared" si="74"/>
        <v>214</v>
      </c>
      <c r="AF293" s="161">
        <v>40</v>
      </c>
      <c r="AG293" s="161">
        <v>5</v>
      </c>
      <c r="AH293" s="161">
        <v>141.19999999999999</v>
      </c>
      <c r="AI293" s="161">
        <v>91.7</v>
      </c>
      <c r="AJ293" s="161">
        <v>9</v>
      </c>
      <c r="AK293" s="161">
        <v>140.30000000000001</v>
      </c>
      <c r="AL293" s="161">
        <v>88.8</v>
      </c>
      <c r="AM293" s="161">
        <v>9</v>
      </c>
      <c r="AN293" s="161">
        <v>135.9</v>
      </c>
      <c r="AO293" s="161">
        <v>91.9</v>
      </c>
      <c r="AP293" s="161">
        <v>10</v>
      </c>
      <c r="AQ293" s="182">
        <f t="shared" si="64"/>
        <v>139.13333333333333</v>
      </c>
      <c r="AR293" s="182">
        <f t="shared" si="65"/>
        <v>90.8</v>
      </c>
      <c r="AS293" s="182">
        <f t="shared" si="66"/>
        <v>9.3333333333333339</v>
      </c>
      <c r="AT293" s="195"/>
    </row>
    <row r="294" spans="1:46">
      <c r="A294" s="158" t="s">
        <v>258</v>
      </c>
      <c r="B294" s="181" t="s">
        <v>693</v>
      </c>
      <c r="C294" s="158" t="s">
        <v>258</v>
      </c>
      <c r="D294" s="188">
        <v>1</v>
      </c>
      <c r="E294" s="188">
        <v>1</v>
      </c>
      <c r="F294" s="188">
        <v>15</v>
      </c>
      <c r="G294" s="178">
        <v>41148</v>
      </c>
      <c r="H294" s="179">
        <v>108</v>
      </c>
      <c r="I294" s="188">
        <v>137</v>
      </c>
      <c r="J294" s="194" t="s">
        <v>181</v>
      </c>
      <c r="L294" s="188" t="s">
        <v>183</v>
      </c>
      <c r="P294" s="191">
        <v>4</v>
      </c>
      <c r="Q294" s="192">
        <v>31.83</v>
      </c>
      <c r="R294" s="192">
        <v>131.41999999999999</v>
      </c>
      <c r="S294" s="163">
        <v>30</v>
      </c>
      <c r="T294" s="162">
        <v>41283</v>
      </c>
      <c r="U294" s="162">
        <v>41304</v>
      </c>
      <c r="V294" s="162">
        <v>41313</v>
      </c>
      <c r="W294" s="162">
        <v>41320</v>
      </c>
      <c r="X294" s="162">
        <v>41339</v>
      </c>
      <c r="Y294" s="162">
        <v>41348</v>
      </c>
      <c r="Z294" s="170">
        <f t="shared" si="74"/>
        <v>135</v>
      </c>
      <c r="AA294" s="170">
        <f t="shared" si="74"/>
        <v>156</v>
      </c>
      <c r="AB294" s="170">
        <f t="shared" si="74"/>
        <v>165</v>
      </c>
      <c r="AC294" s="170">
        <f t="shared" si="74"/>
        <v>172</v>
      </c>
      <c r="AD294" s="170">
        <f t="shared" si="74"/>
        <v>191</v>
      </c>
      <c r="AE294" s="170">
        <f t="shared" si="74"/>
        <v>200</v>
      </c>
      <c r="AF294" s="161">
        <v>15</v>
      </c>
      <c r="AG294" s="161">
        <v>4</v>
      </c>
      <c r="AH294" s="161">
        <v>157.4</v>
      </c>
      <c r="AI294" s="161">
        <v>104.4</v>
      </c>
      <c r="AJ294" s="161">
        <v>8</v>
      </c>
      <c r="AK294" s="161">
        <v>190.3</v>
      </c>
      <c r="AL294" s="161">
        <v>67.099999999999994</v>
      </c>
      <c r="AM294" s="161">
        <v>9</v>
      </c>
      <c r="AN294" s="161">
        <v>202.2</v>
      </c>
      <c r="AO294" s="161">
        <v>73.3</v>
      </c>
      <c r="AP294" s="161">
        <v>10</v>
      </c>
      <c r="AQ294" s="182">
        <f t="shared" si="64"/>
        <v>183.30000000000004</v>
      </c>
      <c r="AR294" s="182">
        <f t="shared" si="65"/>
        <v>81.600000000000009</v>
      </c>
      <c r="AS294" s="182">
        <f t="shared" si="66"/>
        <v>9</v>
      </c>
      <c r="AT294" s="195"/>
    </row>
    <row r="295" spans="1:46">
      <c r="A295" s="158" t="s">
        <v>258</v>
      </c>
      <c r="B295" s="181" t="s">
        <v>693</v>
      </c>
      <c r="C295" s="158" t="s">
        <v>258</v>
      </c>
      <c r="D295" s="188">
        <v>1</v>
      </c>
      <c r="E295" s="188">
        <v>1</v>
      </c>
      <c r="F295" s="188">
        <v>15</v>
      </c>
      <c r="G295" s="178">
        <v>41148</v>
      </c>
      <c r="H295" s="179">
        <v>109</v>
      </c>
      <c r="I295" s="188">
        <v>138</v>
      </c>
      <c r="J295" s="194" t="s">
        <v>181</v>
      </c>
      <c r="L295" s="188" t="s">
        <v>183</v>
      </c>
      <c r="P295" s="191">
        <v>4</v>
      </c>
      <c r="Q295" s="192">
        <v>31.83</v>
      </c>
      <c r="R295" s="192">
        <v>131.41999999999999</v>
      </c>
      <c r="S295" s="163">
        <v>30</v>
      </c>
      <c r="T295" s="162">
        <v>41327</v>
      </c>
      <c r="U295" s="162">
        <v>41334</v>
      </c>
      <c r="V295" s="162">
        <v>41339</v>
      </c>
      <c r="W295" s="162">
        <v>41348</v>
      </c>
      <c r="X295" s="162">
        <v>41372</v>
      </c>
      <c r="Y295" s="162">
        <v>41379</v>
      </c>
      <c r="Z295" s="170">
        <f t="shared" si="74"/>
        <v>179</v>
      </c>
      <c r="AA295" s="170">
        <f t="shared" si="74"/>
        <v>186</v>
      </c>
      <c r="AB295" s="170">
        <f t="shared" si="74"/>
        <v>191</v>
      </c>
      <c r="AC295" s="170">
        <f t="shared" si="74"/>
        <v>200</v>
      </c>
      <c r="AD295" s="170">
        <f t="shared" si="74"/>
        <v>224</v>
      </c>
      <c r="AE295" s="170">
        <f t="shared" si="74"/>
        <v>231</v>
      </c>
      <c r="AF295" s="161">
        <v>14</v>
      </c>
      <c r="AG295" s="161">
        <v>7</v>
      </c>
      <c r="AH295" s="161">
        <v>152.80000000000001</v>
      </c>
      <c r="AI295" s="161">
        <v>102.6</v>
      </c>
      <c r="AJ295" s="161">
        <v>11</v>
      </c>
      <c r="AK295" s="161">
        <v>148</v>
      </c>
      <c r="AL295" s="161">
        <v>94.6</v>
      </c>
      <c r="AM295" s="161">
        <v>8</v>
      </c>
      <c r="AN295" s="161">
        <v>160</v>
      </c>
      <c r="AO295" s="161">
        <v>103.1</v>
      </c>
      <c r="AP295" s="161">
        <v>10</v>
      </c>
      <c r="AQ295" s="182">
        <f t="shared" si="64"/>
        <v>153.6</v>
      </c>
      <c r="AR295" s="182">
        <f t="shared" si="65"/>
        <v>100.09999999999998</v>
      </c>
      <c r="AS295" s="182">
        <f t="shared" si="66"/>
        <v>9.6666666666666661</v>
      </c>
      <c r="AT295" s="195"/>
    </row>
    <row r="296" spans="1:46">
      <c r="A296" s="158" t="s">
        <v>263</v>
      </c>
      <c r="B296" s="181" t="s">
        <v>694</v>
      </c>
      <c r="C296" s="158" t="s">
        <v>263</v>
      </c>
      <c r="D296" s="188">
        <v>1</v>
      </c>
      <c r="E296" s="188">
        <v>2</v>
      </c>
      <c r="F296" s="188">
        <v>10</v>
      </c>
      <c r="G296" s="178">
        <v>41148</v>
      </c>
      <c r="H296" s="179">
        <v>47</v>
      </c>
      <c r="I296" s="188">
        <v>139</v>
      </c>
      <c r="J296" s="194" t="s">
        <v>181</v>
      </c>
      <c r="L296" s="188" t="s">
        <v>183</v>
      </c>
      <c r="P296" s="191" t="s">
        <v>321</v>
      </c>
      <c r="Q296" s="192">
        <v>36</v>
      </c>
      <c r="R296" s="192">
        <v>138.12</v>
      </c>
      <c r="S296" s="163">
        <v>1120</v>
      </c>
      <c r="T296" s="162"/>
      <c r="U296" s="162"/>
      <c r="V296" s="162"/>
      <c r="W296" s="162"/>
      <c r="X296" s="162"/>
      <c r="Y296" s="162"/>
      <c r="Z296" s="171"/>
      <c r="AA296" s="171"/>
      <c r="AB296" s="171"/>
      <c r="AC296" s="171"/>
      <c r="AD296" s="171"/>
      <c r="AE296" s="171"/>
      <c r="AF296" s="161">
        <v>80</v>
      </c>
      <c r="AG296" s="161">
        <v>0</v>
      </c>
      <c r="AH296" s="161">
        <v>45.2</v>
      </c>
      <c r="AI296" s="161">
        <v>10.3</v>
      </c>
      <c r="AJ296" s="161">
        <v>6</v>
      </c>
      <c r="AK296" s="161">
        <v>42.8</v>
      </c>
      <c r="AL296" s="161">
        <v>8</v>
      </c>
      <c r="AM296" s="161">
        <v>4</v>
      </c>
      <c r="AN296" s="161">
        <v>59</v>
      </c>
      <c r="AO296" s="161">
        <v>11.1</v>
      </c>
      <c r="AP296" s="161">
        <v>6</v>
      </c>
      <c r="AQ296" s="182">
        <f t="shared" si="64"/>
        <v>49</v>
      </c>
      <c r="AR296" s="182">
        <f t="shared" si="65"/>
        <v>9.7999999999999989</v>
      </c>
      <c r="AS296" s="182">
        <f t="shared" si="66"/>
        <v>5.333333333333333</v>
      </c>
      <c r="AT296" s="195"/>
    </row>
    <row r="297" spans="1:46">
      <c r="A297" s="158" t="s">
        <v>263</v>
      </c>
      <c r="B297" s="181" t="s">
        <v>694</v>
      </c>
      <c r="C297" s="158" t="s">
        <v>263</v>
      </c>
      <c r="D297" s="188">
        <v>1</v>
      </c>
      <c r="E297" s="188">
        <v>2</v>
      </c>
      <c r="F297" s="188">
        <v>10</v>
      </c>
      <c r="G297" s="178">
        <v>41148</v>
      </c>
      <c r="H297" s="179">
        <v>48</v>
      </c>
      <c r="I297" s="188">
        <v>140</v>
      </c>
      <c r="J297" s="194" t="s">
        <v>181</v>
      </c>
      <c r="L297" s="188" t="s">
        <v>183</v>
      </c>
      <c r="P297" s="191" t="s">
        <v>321</v>
      </c>
      <c r="Q297" s="192">
        <v>36</v>
      </c>
      <c r="R297" s="192">
        <v>138.12</v>
      </c>
      <c r="S297" s="163">
        <v>1120</v>
      </c>
      <c r="T297" s="162"/>
      <c r="U297" s="162"/>
      <c r="V297" s="162"/>
      <c r="W297" s="162"/>
      <c r="X297" s="162"/>
      <c r="Y297" s="162"/>
      <c r="Z297" s="171"/>
      <c r="AA297" s="171"/>
      <c r="AB297" s="171"/>
      <c r="AC297" s="171"/>
      <c r="AD297" s="171"/>
      <c r="AE297" s="171"/>
      <c r="AF297" s="161">
        <v>77</v>
      </c>
      <c r="AG297" s="161">
        <v>0</v>
      </c>
      <c r="AH297" s="161">
        <v>59.6</v>
      </c>
      <c r="AI297" s="161">
        <v>12.7</v>
      </c>
      <c r="AJ297" s="161">
        <v>6</v>
      </c>
      <c r="AK297" s="161">
        <v>60.3</v>
      </c>
      <c r="AL297" s="161">
        <v>6.1</v>
      </c>
      <c r="AM297" s="161">
        <v>4</v>
      </c>
      <c r="AN297" s="161">
        <v>64.3</v>
      </c>
      <c r="AO297" s="161">
        <v>14.3</v>
      </c>
      <c r="AP297" s="161">
        <v>5</v>
      </c>
      <c r="AQ297" s="182">
        <f t="shared" si="64"/>
        <v>61.4</v>
      </c>
      <c r="AR297" s="182">
        <f t="shared" si="65"/>
        <v>11.033333333333331</v>
      </c>
      <c r="AS297" s="182">
        <f t="shared" si="66"/>
        <v>5</v>
      </c>
      <c r="AT297" s="195"/>
    </row>
    <row r="298" spans="1:46">
      <c r="A298" s="158" t="s">
        <v>263</v>
      </c>
      <c r="B298" s="181" t="s">
        <v>694</v>
      </c>
      <c r="C298" s="158" t="s">
        <v>263</v>
      </c>
      <c r="D298" s="188">
        <v>1</v>
      </c>
      <c r="E298" s="188">
        <v>2</v>
      </c>
      <c r="F298" s="188">
        <v>10</v>
      </c>
      <c r="G298" s="178">
        <v>41148</v>
      </c>
      <c r="H298" s="179">
        <v>49</v>
      </c>
      <c r="I298" s="188">
        <v>141</v>
      </c>
      <c r="J298" s="194" t="s">
        <v>181</v>
      </c>
      <c r="L298" s="188" t="s">
        <v>183</v>
      </c>
      <c r="P298" s="191" t="s">
        <v>321</v>
      </c>
      <c r="Q298" s="192">
        <v>36</v>
      </c>
      <c r="R298" s="192">
        <v>138.12</v>
      </c>
      <c r="S298" s="163">
        <v>1120</v>
      </c>
      <c r="T298" s="162"/>
      <c r="U298" s="162"/>
      <c r="V298" s="162"/>
      <c r="W298" s="162"/>
      <c r="X298" s="162"/>
      <c r="Y298" s="162"/>
      <c r="Z298" s="171"/>
      <c r="AA298" s="171"/>
      <c r="AB298" s="171"/>
      <c r="AC298" s="171"/>
      <c r="AD298" s="171"/>
      <c r="AE298" s="171"/>
      <c r="AF298" s="161">
        <v>52</v>
      </c>
      <c r="AG298" s="161">
        <v>0</v>
      </c>
      <c r="AH298" s="161">
        <v>61.4</v>
      </c>
      <c r="AI298" s="161">
        <v>15.4</v>
      </c>
      <c r="AJ298" s="161">
        <v>13</v>
      </c>
      <c r="AK298" s="161">
        <v>53.1</v>
      </c>
      <c r="AL298" s="161">
        <v>9.3000000000000007</v>
      </c>
      <c r="AM298" s="161">
        <v>12</v>
      </c>
      <c r="AN298" s="161">
        <v>55.3</v>
      </c>
      <c r="AO298" s="161">
        <v>9.3000000000000007</v>
      </c>
      <c r="AP298" s="161">
        <v>9</v>
      </c>
      <c r="AQ298" s="182">
        <f t="shared" si="64"/>
        <v>56.6</v>
      </c>
      <c r="AR298" s="182">
        <f t="shared" si="65"/>
        <v>11.333333333333334</v>
      </c>
      <c r="AS298" s="182">
        <f t="shared" si="66"/>
        <v>11.333333333333334</v>
      </c>
      <c r="AT298" s="195"/>
    </row>
    <row r="299" spans="1:46">
      <c r="A299" s="158" t="s">
        <v>263</v>
      </c>
      <c r="B299" s="181" t="s">
        <v>694</v>
      </c>
      <c r="C299" s="158" t="s">
        <v>263</v>
      </c>
      <c r="D299" s="188">
        <v>3</v>
      </c>
      <c r="E299" s="188">
        <v>1</v>
      </c>
      <c r="F299" s="188">
        <v>12.5</v>
      </c>
      <c r="G299" s="178">
        <v>42170</v>
      </c>
      <c r="H299" s="179">
        <v>333</v>
      </c>
      <c r="I299" s="188">
        <v>152</v>
      </c>
      <c r="J299" s="194" t="s">
        <v>181</v>
      </c>
      <c r="L299" s="188" t="s">
        <v>183</v>
      </c>
      <c r="P299" s="191" t="s">
        <v>321</v>
      </c>
      <c r="Q299" s="192">
        <v>36</v>
      </c>
      <c r="R299" s="192">
        <v>138.12</v>
      </c>
      <c r="S299" s="163">
        <v>1120</v>
      </c>
      <c r="AF299" s="161">
        <v>81</v>
      </c>
      <c r="AG299" s="169">
        <v>0</v>
      </c>
      <c r="AH299" s="182">
        <v>53.1</v>
      </c>
      <c r="AI299" s="182">
        <v>12.9</v>
      </c>
      <c r="AJ299" s="169">
        <v>11</v>
      </c>
      <c r="AK299" s="182">
        <v>58.2</v>
      </c>
      <c r="AL299" s="182">
        <v>15</v>
      </c>
      <c r="AM299" s="169">
        <v>13</v>
      </c>
      <c r="AN299" s="182">
        <v>52.1</v>
      </c>
      <c r="AO299" s="182">
        <v>13.1</v>
      </c>
      <c r="AP299" s="169">
        <v>10</v>
      </c>
      <c r="AQ299" s="182">
        <f t="shared" si="64"/>
        <v>54.466666666666669</v>
      </c>
      <c r="AR299" s="182">
        <f t="shared" si="65"/>
        <v>13.666666666666666</v>
      </c>
      <c r="AS299" s="182">
        <f t="shared" si="66"/>
        <v>11.333333333333334</v>
      </c>
      <c r="AT299" s="158"/>
    </row>
    <row r="300" spans="1:46">
      <c r="A300" s="158" t="s">
        <v>263</v>
      </c>
      <c r="B300" s="181" t="s">
        <v>694</v>
      </c>
      <c r="C300" s="158" t="s">
        <v>263</v>
      </c>
      <c r="D300" s="188">
        <v>3</v>
      </c>
      <c r="E300" s="188">
        <v>1</v>
      </c>
      <c r="F300" s="188">
        <v>12.5</v>
      </c>
      <c r="G300" s="178">
        <v>42170</v>
      </c>
      <c r="H300" s="179">
        <v>334</v>
      </c>
      <c r="I300" s="188">
        <v>153</v>
      </c>
      <c r="J300" s="194" t="s">
        <v>181</v>
      </c>
      <c r="L300" s="188" t="s">
        <v>183</v>
      </c>
      <c r="P300" s="191" t="s">
        <v>321</v>
      </c>
      <c r="Q300" s="192">
        <v>36</v>
      </c>
      <c r="R300" s="192">
        <v>138.12</v>
      </c>
      <c r="S300" s="163">
        <v>1120</v>
      </c>
      <c r="AF300" s="161">
        <v>63</v>
      </c>
      <c r="AG300" s="169">
        <v>0</v>
      </c>
      <c r="AH300" s="182">
        <v>55</v>
      </c>
      <c r="AI300" s="182">
        <v>16</v>
      </c>
      <c r="AJ300" s="169">
        <v>11</v>
      </c>
      <c r="AK300" s="182">
        <v>51.1</v>
      </c>
      <c r="AL300" s="182">
        <v>10.3</v>
      </c>
      <c r="AM300" s="169">
        <v>7</v>
      </c>
      <c r="AN300" s="182">
        <v>63.1</v>
      </c>
      <c r="AO300" s="182">
        <v>12.3</v>
      </c>
      <c r="AP300" s="169">
        <v>10</v>
      </c>
      <c r="AQ300" s="182">
        <f t="shared" si="64"/>
        <v>56.4</v>
      </c>
      <c r="AR300" s="182">
        <f t="shared" si="65"/>
        <v>12.866666666666667</v>
      </c>
      <c r="AS300" s="182">
        <f t="shared" si="66"/>
        <v>9.3333333333333339</v>
      </c>
      <c r="AT300" s="158"/>
    </row>
    <row r="301" spans="1:46">
      <c r="A301" s="158" t="s">
        <v>263</v>
      </c>
      <c r="B301" s="181" t="s">
        <v>694</v>
      </c>
      <c r="C301" s="158" t="s">
        <v>263</v>
      </c>
      <c r="D301" s="188">
        <v>3</v>
      </c>
      <c r="E301" s="188">
        <v>1</v>
      </c>
      <c r="F301" s="188">
        <v>12.5</v>
      </c>
      <c r="G301" s="178">
        <v>42170</v>
      </c>
      <c r="H301" s="179">
        <v>335</v>
      </c>
      <c r="I301" s="188">
        <v>154</v>
      </c>
      <c r="J301" s="194" t="s">
        <v>181</v>
      </c>
      <c r="L301" s="188" t="s">
        <v>183</v>
      </c>
      <c r="P301" s="191" t="s">
        <v>321</v>
      </c>
      <c r="Q301" s="192">
        <v>36</v>
      </c>
      <c r="R301" s="192">
        <v>138.12</v>
      </c>
      <c r="S301" s="163">
        <v>1120</v>
      </c>
      <c r="AF301" s="169">
        <v>42</v>
      </c>
      <c r="AG301" s="169">
        <v>0</v>
      </c>
      <c r="AH301" s="182">
        <v>61.8</v>
      </c>
      <c r="AI301" s="182">
        <v>15.7</v>
      </c>
      <c r="AJ301" s="169">
        <v>10</v>
      </c>
      <c r="AK301" s="182">
        <v>63.8</v>
      </c>
      <c r="AL301" s="182">
        <v>13.9</v>
      </c>
      <c r="AM301" s="169">
        <v>12</v>
      </c>
      <c r="AN301" s="182">
        <v>55.2</v>
      </c>
      <c r="AO301" s="182">
        <v>14.8</v>
      </c>
      <c r="AP301" s="169">
        <v>11</v>
      </c>
      <c r="AQ301" s="182">
        <f t="shared" si="64"/>
        <v>60.266666666666673</v>
      </c>
      <c r="AR301" s="182">
        <f t="shared" si="65"/>
        <v>14.800000000000002</v>
      </c>
      <c r="AS301" s="182">
        <f t="shared" si="66"/>
        <v>11</v>
      </c>
      <c r="AT301" s="158"/>
    </row>
    <row r="302" spans="1:46">
      <c r="A302" s="158" t="s">
        <v>263</v>
      </c>
      <c r="B302" s="181" t="s">
        <v>694</v>
      </c>
      <c r="C302" s="158" t="s">
        <v>263</v>
      </c>
      <c r="D302" s="188">
        <v>1</v>
      </c>
      <c r="E302" s="188">
        <v>1</v>
      </c>
      <c r="F302" s="188">
        <v>15</v>
      </c>
      <c r="G302" s="178">
        <v>41148</v>
      </c>
      <c r="H302" s="179">
        <v>110</v>
      </c>
      <c r="I302" s="188">
        <v>142</v>
      </c>
      <c r="J302" s="194" t="s">
        <v>181</v>
      </c>
      <c r="L302" s="188" t="s">
        <v>183</v>
      </c>
      <c r="P302" s="191" t="s">
        <v>321</v>
      </c>
      <c r="Q302" s="192">
        <v>36</v>
      </c>
      <c r="R302" s="192">
        <v>138.12</v>
      </c>
      <c r="S302" s="163">
        <v>1120</v>
      </c>
      <c r="T302" s="162">
        <v>41204</v>
      </c>
      <c r="U302" s="162">
        <v>41227</v>
      </c>
      <c r="V302" s="162">
        <v>41241</v>
      </c>
      <c r="W302" s="162">
        <v>41246</v>
      </c>
      <c r="X302" s="162">
        <v>41269</v>
      </c>
      <c r="Y302" s="162">
        <v>41274</v>
      </c>
      <c r="Z302" s="170">
        <f t="shared" ref="Z302:AE304" si="75">T302-$G302</f>
        <v>56</v>
      </c>
      <c r="AA302" s="170">
        <f t="shared" si="75"/>
        <v>79</v>
      </c>
      <c r="AB302" s="170">
        <f t="shared" si="75"/>
        <v>93</v>
      </c>
      <c r="AC302" s="170">
        <f t="shared" si="75"/>
        <v>98</v>
      </c>
      <c r="AD302" s="170">
        <f t="shared" si="75"/>
        <v>121</v>
      </c>
      <c r="AE302" s="170">
        <f t="shared" si="75"/>
        <v>126</v>
      </c>
      <c r="AF302" s="161">
        <v>63</v>
      </c>
      <c r="AG302" s="161">
        <v>15</v>
      </c>
      <c r="AH302" s="161">
        <v>102.6</v>
      </c>
      <c r="AI302" s="161">
        <v>75.599999999999994</v>
      </c>
      <c r="AJ302" s="161">
        <v>8</v>
      </c>
      <c r="AK302" s="161">
        <v>109.8</v>
      </c>
      <c r="AL302" s="161">
        <v>92.9</v>
      </c>
      <c r="AM302" s="161">
        <v>8</v>
      </c>
      <c r="AN302" s="161">
        <v>120.3</v>
      </c>
      <c r="AO302" s="161">
        <v>97.3</v>
      </c>
      <c r="AP302" s="161">
        <v>9</v>
      </c>
      <c r="AQ302" s="182">
        <f t="shared" si="64"/>
        <v>110.89999999999999</v>
      </c>
      <c r="AR302" s="182">
        <f t="shared" si="65"/>
        <v>88.600000000000009</v>
      </c>
      <c r="AS302" s="182">
        <f t="shared" si="66"/>
        <v>8.3333333333333339</v>
      </c>
      <c r="AT302" s="195"/>
    </row>
    <row r="303" spans="1:46">
      <c r="A303" s="158" t="s">
        <v>263</v>
      </c>
      <c r="B303" s="181" t="s">
        <v>694</v>
      </c>
      <c r="C303" s="158" t="s">
        <v>263</v>
      </c>
      <c r="D303" s="188">
        <v>1</v>
      </c>
      <c r="E303" s="188">
        <v>1</v>
      </c>
      <c r="F303" s="188">
        <v>15</v>
      </c>
      <c r="G303" s="178">
        <v>41148</v>
      </c>
      <c r="H303" s="179">
        <v>111</v>
      </c>
      <c r="I303" s="188">
        <v>143</v>
      </c>
      <c r="J303" s="194" t="s">
        <v>181</v>
      </c>
      <c r="L303" s="188" t="s">
        <v>183</v>
      </c>
      <c r="P303" s="191" t="s">
        <v>321</v>
      </c>
      <c r="Q303" s="192">
        <v>36</v>
      </c>
      <c r="R303" s="192">
        <v>138.12</v>
      </c>
      <c r="S303" s="163">
        <v>1120</v>
      </c>
      <c r="T303" s="162">
        <v>41204</v>
      </c>
      <c r="U303" s="162">
        <v>41222</v>
      </c>
      <c r="V303" s="162">
        <v>41241</v>
      </c>
      <c r="W303" s="162">
        <v>41246</v>
      </c>
      <c r="X303" s="162">
        <v>41253</v>
      </c>
      <c r="Y303" s="162">
        <v>41255</v>
      </c>
      <c r="Z303" s="170">
        <f t="shared" si="75"/>
        <v>56</v>
      </c>
      <c r="AA303" s="170">
        <f t="shared" si="75"/>
        <v>74</v>
      </c>
      <c r="AB303" s="170">
        <f t="shared" si="75"/>
        <v>93</v>
      </c>
      <c r="AC303" s="170">
        <f t="shared" si="75"/>
        <v>98</v>
      </c>
      <c r="AD303" s="170">
        <f t="shared" si="75"/>
        <v>105</v>
      </c>
      <c r="AE303" s="170">
        <f t="shared" si="75"/>
        <v>107</v>
      </c>
      <c r="AF303" s="161">
        <v>51</v>
      </c>
      <c r="AG303" s="161">
        <v>10</v>
      </c>
      <c r="AH303" s="161">
        <v>139</v>
      </c>
      <c r="AI303" s="161">
        <v>100.7</v>
      </c>
      <c r="AJ303" s="161">
        <v>8</v>
      </c>
      <c r="AK303" s="161">
        <v>111.5</v>
      </c>
      <c r="AL303" s="161">
        <v>72.099999999999994</v>
      </c>
      <c r="AM303" s="161">
        <v>7</v>
      </c>
      <c r="AN303" s="161">
        <v>114.6</v>
      </c>
      <c r="AO303" s="161">
        <v>86.7</v>
      </c>
      <c r="AP303" s="161">
        <v>13</v>
      </c>
      <c r="AQ303" s="182">
        <f t="shared" si="64"/>
        <v>121.7</v>
      </c>
      <c r="AR303" s="182">
        <f t="shared" si="65"/>
        <v>86.5</v>
      </c>
      <c r="AS303" s="182">
        <f t="shared" si="66"/>
        <v>9.3333333333333339</v>
      </c>
      <c r="AT303" s="195"/>
    </row>
    <row r="304" spans="1:46">
      <c r="A304" s="158" t="s">
        <v>263</v>
      </c>
      <c r="B304" s="181" t="s">
        <v>694</v>
      </c>
      <c r="C304" s="158" t="s">
        <v>263</v>
      </c>
      <c r="D304" s="188">
        <v>1</v>
      </c>
      <c r="E304" s="188">
        <v>1</v>
      </c>
      <c r="F304" s="188">
        <v>15</v>
      </c>
      <c r="G304" s="178">
        <v>41148</v>
      </c>
      <c r="H304" s="179">
        <v>112</v>
      </c>
      <c r="I304" s="188">
        <v>144</v>
      </c>
      <c r="J304" s="194" t="s">
        <v>181</v>
      </c>
      <c r="L304" s="188" t="s">
        <v>183</v>
      </c>
      <c r="P304" s="191" t="s">
        <v>321</v>
      </c>
      <c r="Q304" s="192">
        <v>36</v>
      </c>
      <c r="R304" s="192">
        <v>138.12</v>
      </c>
      <c r="S304" s="163">
        <v>1120</v>
      </c>
      <c r="T304" s="162">
        <v>41204</v>
      </c>
      <c r="U304" s="162">
        <v>41220</v>
      </c>
      <c r="V304" s="162">
        <v>41239</v>
      </c>
      <c r="W304" s="162">
        <v>41241</v>
      </c>
      <c r="X304" s="162">
        <v>41248</v>
      </c>
      <c r="Y304" s="162">
        <v>41250</v>
      </c>
      <c r="Z304" s="170">
        <f t="shared" si="75"/>
        <v>56</v>
      </c>
      <c r="AA304" s="170">
        <f t="shared" si="75"/>
        <v>72</v>
      </c>
      <c r="AB304" s="170">
        <f t="shared" si="75"/>
        <v>91</v>
      </c>
      <c r="AC304" s="170">
        <f t="shared" si="75"/>
        <v>93</v>
      </c>
      <c r="AD304" s="170">
        <f t="shared" si="75"/>
        <v>100</v>
      </c>
      <c r="AE304" s="170">
        <f t="shared" si="75"/>
        <v>102</v>
      </c>
      <c r="AF304" s="161">
        <v>59</v>
      </c>
      <c r="AG304" s="161">
        <v>14</v>
      </c>
      <c r="AH304" s="161">
        <v>151.9</v>
      </c>
      <c r="AI304" s="161">
        <v>116.3</v>
      </c>
      <c r="AJ304" s="161">
        <v>10</v>
      </c>
      <c r="AK304" s="161">
        <v>127.7</v>
      </c>
      <c r="AL304" s="161">
        <v>103.2</v>
      </c>
      <c r="AM304" s="161">
        <v>11</v>
      </c>
      <c r="AN304" s="161">
        <v>136.19999999999999</v>
      </c>
      <c r="AO304" s="161">
        <v>101.1</v>
      </c>
      <c r="AP304" s="161">
        <v>9</v>
      </c>
      <c r="AQ304" s="182">
        <f t="shared" si="64"/>
        <v>138.6</v>
      </c>
      <c r="AR304" s="182">
        <f t="shared" si="65"/>
        <v>106.86666666666667</v>
      </c>
      <c r="AS304" s="182">
        <f t="shared" si="66"/>
        <v>10</v>
      </c>
      <c r="AT304" s="195"/>
    </row>
    <row r="305" spans="1:46">
      <c r="A305" s="158" t="s">
        <v>265</v>
      </c>
      <c r="B305" s="181" t="s">
        <v>695</v>
      </c>
      <c r="C305" s="158" t="s">
        <v>265</v>
      </c>
      <c r="D305" s="188">
        <v>1</v>
      </c>
      <c r="E305" s="188">
        <v>2</v>
      </c>
      <c r="F305" s="188">
        <v>10</v>
      </c>
      <c r="G305" s="178">
        <v>41148</v>
      </c>
      <c r="H305" s="179">
        <v>50</v>
      </c>
      <c r="I305" s="188">
        <v>145</v>
      </c>
      <c r="J305" s="194" t="s">
        <v>181</v>
      </c>
      <c r="L305" s="188" t="s">
        <v>183</v>
      </c>
      <c r="P305" s="191">
        <v>12</v>
      </c>
      <c r="Q305" s="192">
        <v>44.916666666666664</v>
      </c>
      <c r="R305" s="192">
        <v>141.98333333333332</v>
      </c>
      <c r="S305" s="163">
        <v>100</v>
      </c>
      <c r="T305" s="162"/>
      <c r="U305" s="162"/>
      <c r="V305" s="162"/>
      <c r="W305" s="162"/>
      <c r="X305" s="162"/>
      <c r="Y305" s="162"/>
      <c r="Z305" s="171"/>
      <c r="AA305" s="171"/>
      <c r="AB305" s="171"/>
      <c r="AC305" s="171"/>
      <c r="AD305" s="171"/>
      <c r="AE305" s="171"/>
      <c r="AF305" s="161">
        <v>60</v>
      </c>
      <c r="AG305" s="161">
        <v>0</v>
      </c>
      <c r="AH305" s="161">
        <v>59.3</v>
      </c>
      <c r="AI305" s="161">
        <v>13.4</v>
      </c>
      <c r="AJ305" s="161">
        <v>7</v>
      </c>
      <c r="AK305" s="161">
        <v>60.3</v>
      </c>
      <c r="AL305" s="161">
        <v>14.9</v>
      </c>
      <c r="AM305" s="161">
        <v>8</v>
      </c>
      <c r="AN305" s="161">
        <v>54.9</v>
      </c>
      <c r="AO305" s="161">
        <v>13.4</v>
      </c>
      <c r="AP305" s="161">
        <v>8</v>
      </c>
      <c r="AQ305" s="182">
        <f t="shared" si="64"/>
        <v>58.166666666666664</v>
      </c>
      <c r="AR305" s="182">
        <f t="shared" si="65"/>
        <v>13.9</v>
      </c>
      <c r="AS305" s="182">
        <f t="shared" si="66"/>
        <v>7.666666666666667</v>
      </c>
      <c r="AT305" s="195"/>
    </row>
    <row r="306" spans="1:46">
      <c r="A306" s="158" t="s">
        <v>265</v>
      </c>
      <c r="B306" s="181" t="s">
        <v>695</v>
      </c>
      <c r="C306" s="158" t="s">
        <v>265</v>
      </c>
      <c r="D306" s="188">
        <v>1</v>
      </c>
      <c r="E306" s="188">
        <v>2</v>
      </c>
      <c r="F306" s="188">
        <v>10</v>
      </c>
      <c r="G306" s="178">
        <v>41148</v>
      </c>
      <c r="H306" s="179">
        <v>51</v>
      </c>
      <c r="I306" s="188">
        <v>146</v>
      </c>
      <c r="J306" s="194" t="s">
        <v>181</v>
      </c>
      <c r="L306" s="188" t="s">
        <v>183</v>
      </c>
      <c r="P306" s="191">
        <v>12</v>
      </c>
      <c r="Q306" s="192">
        <v>44.916666666666664</v>
      </c>
      <c r="R306" s="192">
        <v>141.98333333333332</v>
      </c>
      <c r="S306" s="163">
        <v>100</v>
      </c>
      <c r="T306" s="162"/>
      <c r="U306" s="162"/>
      <c r="V306" s="162"/>
      <c r="W306" s="162"/>
      <c r="X306" s="162"/>
      <c r="Y306" s="162"/>
      <c r="Z306" s="171"/>
      <c r="AA306" s="171"/>
      <c r="AB306" s="171"/>
      <c r="AC306" s="171"/>
      <c r="AD306" s="171"/>
      <c r="AE306" s="171"/>
      <c r="AF306" s="161">
        <v>54</v>
      </c>
      <c r="AG306" s="161">
        <v>0</v>
      </c>
      <c r="AH306" s="161">
        <v>68.900000000000006</v>
      </c>
      <c r="AI306" s="161">
        <v>15.5</v>
      </c>
      <c r="AJ306" s="161">
        <v>11</v>
      </c>
      <c r="AK306" s="161">
        <v>64.400000000000006</v>
      </c>
      <c r="AL306" s="161">
        <v>13.6</v>
      </c>
      <c r="AM306" s="161">
        <v>7</v>
      </c>
      <c r="AN306" s="161">
        <v>64.099999999999994</v>
      </c>
      <c r="AO306" s="161">
        <v>15.8</v>
      </c>
      <c r="AP306" s="161">
        <v>8</v>
      </c>
      <c r="AQ306" s="182">
        <f t="shared" si="64"/>
        <v>65.8</v>
      </c>
      <c r="AR306" s="182">
        <f t="shared" si="65"/>
        <v>14.966666666666669</v>
      </c>
      <c r="AS306" s="182">
        <f t="shared" si="66"/>
        <v>8.6666666666666661</v>
      </c>
      <c r="AT306" s="195"/>
    </row>
    <row r="307" spans="1:46">
      <c r="A307" s="158" t="s">
        <v>265</v>
      </c>
      <c r="B307" s="181" t="s">
        <v>695</v>
      </c>
      <c r="C307" s="158" t="s">
        <v>265</v>
      </c>
      <c r="D307" s="188">
        <v>1</v>
      </c>
      <c r="E307" s="188">
        <v>2</v>
      </c>
      <c r="F307" s="188">
        <v>10</v>
      </c>
      <c r="G307" s="178">
        <v>41148</v>
      </c>
      <c r="H307" s="179">
        <v>52</v>
      </c>
      <c r="I307" s="188">
        <v>147</v>
      </c>
      <c r="J307" s="194" t="s">
        <v>181</v>
      </c>
      <c r="L307" s="188" t="s">
        <v>183</v>
      </c>
      <c r="P307" s="191">
        <v>12</v>
      </c>
      <c r="Q307" s="192">
        <v>44.916666666666664</v>
      </c>
      <c r="R307" s="192">
        <v>141.98333333333332</v>
      </c>
      <c r="S307" s="163">
        <v>100</v>
      </c>
      <c r="T307" s="162"/>
      <c r="U307" s="162"/>
      <c r="V307" s="162"/>
      <c r="W307" s="162"/>
      <c r="X307" s="162"/>
      <c r="Y307" s="162"/>
      <c r="Z307" s="171"/>
      <c r="AA307" s="171"/>
      <c r="AB307" s="171"/>
      <c r="AC307" s="171"/>
      <c r="AD307" s="171"/>
      <c r="AE307" s="171"/>
      <c r="AF307" s="161">
        <v>52</v>
      </c>
      <c r="AG307" s="161">
        <v>0</v>
      </c>
      <c r="AH307" s="161">
        <v>69.900000000000006</v>
      </c>
      <c r="AI307" s="161">
        <v>17.2</v>
      </c>
      <c r="AJ307" s="161">
        <v>9</v>
      </c>
      <c r="AK307" s="161">
        <v>63.9</v>
      </c>
      <c r="AL307" s="161">
        <v>13.6</v>
      </c>
      <c r="AM307" s="161">
        <v>7</v>
      </c>
      <c r="AN307" s="161">
        <v>64.7</v>
      </c>
      <c r="AO307" s="161">
        <v>14.8</v>
      </c>
      <c r="AP307" s="161">
        <v>7</v>
      </c>
      <c r="AQ307" s="182">
        <f t="shared" si="64"/>
        <v>66.166666666666671</v>
      </c>
      <c r="AR307" s="182">
        <f t="shared" si="65"/>
        <v>15.199999999999998</v>
      </c>
      <c r="AS307" s="182">
        <f t="shared" si="66"/>
        <v>7.666666666666667</v>
      </c>
      <c r="AT307" s="195"/>
    </row>
    <row r="308" spans="1:46">
      <c r="A308" s="158" t="s">
        <v>265</v>
      </c>
      <c r="B308" s="181" t="s">
        <v>695</v>
      </c>
      <c r="C308" s="158" t="s">
        <v>265</v>
      </c>
      <c r="D308" s="188">
        <v>3</v>
      </c>
      <c r="E308" s="188">
        <v>1</v>
      </c>
      <c r="F308" s="188">
        <v>12.5</v>
      </c>
      <c r="G308" s="178">
        <v>42170</v>
      </c>
      <c r="H308" s="179">
        <v>336</v>
      </c>
      <c r="I308" s="188">
        <v>155</v>
      </c>
      <c r="J308" s="194" t="s">
        <v>181</v>
      </c>
      <c r="L308" s="188" t="s">
        <v>183</v>
      </c>
      <c r="P308" s="191">
        <v>12</v>
      </c>
      <c r="Q308" s="192">
        <v>44.916666666666664</v>
      </c>
      <c r="R308" s="192">
        <v>141.98333333333332</v>
      </c>
      <c r="S308" s="163">
        <v>100</v>
      </c>
      <c r="AF308" s="161">
        <v>11</v>
      </c>
      <c r="AG308" s="169">
        <v>0</v>
      </c>
      <c r="AH308" s="182">
        <v>48.1</v>
      </c>
      <c r="AI308" s="182">
        <v>9.5</v>
      </c>
      <c r="AJ308" s="169">
        <v>10</v>
      </c>
      <c r="AK308" s="182">
        <v>56.5</v>
      </c>
      <c r="AL308" s="182">
        <v>10.199999999999999</v>
      </c>
      <c r="AM308" s="169">
        <v>8</v>
      </c>
      <c r="AN308" s="182">
        <v>46.3</v>
      </c>
      <c r="AO308" s="182">
        <v>8.8000000000000007</v>
      </c>
      <c r="AP308" s="169">
        <v>9</v>
      </c>
      <c r="AQ308" s="182">
        <f t="shared" si="64"/>
        <v>50.29999999999999</v>
      </c>
      <c r="AR308" s="182">
        <f t="shared" si="65"/>
        <v>9.5</v>
      </c>
      <c r="AS308" s="182">
        <f t="shared" si="66"/>
        <v>9</v>
      </c>
      <c r="AT308" s="158"/>
    </row>
    <row r="309" spans="1:46">
      <c r="A309" s="158" t="s">
        <v>265</v>
      </c>
      <c r="B309" s="181" t="s">
        <v>695</v>
      </c>
      <c r="C309" s="158" t="s">
        <v>265</v>
      </c>
      <c r="D309" s="188">
        <v>3</v>
      </c>
      <c r="E309" s="188">
        <v>1</v>
      </c>
      <c r="F309" s="188">
        <v>12.5</v>
      </c>
      <c r="G309" s="178">
        <v>42170</v>
      </c>
      <c r="H309" s="179">
        <v>337</v>
      </c>
      <c r="I309" s="188">
        <v>156</v>
      </c>
      <c r="J309" s="194" t="s">
        <v>181</v>
      </c>
      <c r="L309" s="188" t="s">
        <v>183</v>
      </c>
      <c r="P309" s="191">
        <v>12</v>
      </c>
      <c r="Q309" s="192">
        <v>44.916666666666664</v>
      </c>
      <c r="R309" s="192">
        <v>141.98333333333332</v>
      </c>
      <c r="S309" s="163">
        <v>100</v>
      </c>
      <c r="AF309" s="161">
        <v>84</v>
      </c>
      <c r="AG309" s="169">
        <v>0</v>
      </c>
      <c r="AH309" s="182">
        <v>56.5</v>
      </c>
      <c r="AI309" s="182">
        <v>14.6</v>
      </c>
      <c r="AJ309" s="169">
        <v>11</v>
      </c>
      <c r="AK309" s="182">
        <v>51.3</v>
      </c>
      <c r="AL309" s="182">
        <v>14.3</v>
      </c>
      <c r="AM309" s="169">
        <v>10</v>
      </c>
      <c r="AN309" s="182">
        <v>56.7</v>
      </c>
      <c r="AO309" s="182">
        <v>13.3</v>
      </c>
      <c r="AP309" s="169">
        <v>10</v>
      </c>
      <c r="AQ309" s="182">
        <f t="shared" si="64"/>
        <v>54.833333333333336</v>
      </c>
      <c r="AR309" s="182">
        <f t="shared" si="65"/>
        <v>14.066666666666668</v>
      </c>
      <c r="AS309" s="182">
        <f t="shared" si="66"/>
        <v>10.333333333333334</v>
      </c>
      <c r="AT309" s="158"/>
    </row>
    <row r="310" spans="1:46">
      <c r="A310" s="158" t="s">
        <v>265</v>
      </c>
      <c r="B310" s="181" t="s">
        <v>695</v>
      </c>
      <c r="C310" s="158" t="s">
        <v>265</v>
      </c>
      <c r="D310" s="188">
        <v>3</v>
      </c>
      <c r="E310" s="188">
        <v>1</v>
      </c>
      <c r="F310" s="188">
        <v>12.5</v>
      </c>
      <c r="G310" s="178">
        <v>42170</v>
      </c>
      <c r="H310" s="179">
        <v>338</v>
      </c>
      <c r="I310" s="188">
        <v>157</v>
      </c>
      <c r="J310" s="194" t="s">
        <v>181</v>
      </c>
      <c r="L310" s="188" t="s">
        <v>183</v>
      </c>
      <c r="P310" s="191">
        <v>12</v>
      </c>
      <c r="Q310" s="192">
        <v>44.916666666666664</v>
      </c>
      <c r="R310" s="192">
        <v>141.98333333333332</v>
      </c>
      <c r="S310" s="163">
        <v>100</v>
      </c>
      <c r="T310" s="159"/>
      <c r="U310" s="159"/>
      <c r="V310" s="159"/>
      <c r="W310" s="159"/>
      <c r="X310" s="159"/>
      <c r="Y310" s="159"/>
      <c r="Z310" s="174"/>
      <c r="AA310" s="174"/>
      <c r="AB310" s="174"/>
      <c r="AC310" s="174"/>
      <c r="AD310" s="174"/>
      <c r="AE310" s="174"/>
      <c r="AF310" s="161">
        <v>53</v>
      </c>
      <c r="AG310" s="169">
        <v>0</v>
      </c>
      <c r="AH310" s="182">
        <v>52.1</v>
      </c>
      <c r="AI310" s="182">
        <v>15</v>
      </c>
      <c r="AJ310" s="169">
        <v>10</v>
      </c>
      <c r="AK310" s="182">
        <v>49.1</v>
      </c>
      <c r="AL310" s="182">
        <v>14</v>
      </c>
      <c r="AM310" s="169">
        <v>9</v>
      </c>
      <c r="AN310" s="182">
        <v>46.1</v>
      </c>
      <c r="AO310" s="182">
        <v>13.1</v>
      </c>
      <c r="AP310" s="169">
        <v>10</v>
      </c>
      <c r="AQ310" s="182">
        <f t="shared" si="64"/>
        <v>49.1</v>
      </c>
      <c r="AR310" s="182">
        <f t="shared" si="65"/>
        <v>14.033333333333333</v>
      </c>
      <c r="AS310" s="182">
        <f t="shared" si="66"/>
        <v>9.6666666666666661</v>
      </c>
      <c r="AT310" s="160"/>
    </row>
    <row r="311" spans="1:46">
      <c r="A311" s="158" t="s">
        <v>265</v>
      </c>
      <c r="B311" s="181" t="s">
        <v>695</v>
      </c>
      <c r="C311" s="158" t="s">
        <v>265</v>
      </c>
      <c r="D311" s="188">
        <v>1</v>
      </c>
      <c r="E311" s="188">
        <v>1</v>
      </c>
      <c r="F311" s="188">
        <v>15</v>
      </c>
      <c r="G311" s="178">
        <v>41148</v>
      </c>
      <c r="H311" s="179">
        <v>113</v>
      </c>
      <c r="I311" s="188">
        <v>148</v>
      </c>
      <c r="J311" s="194" t="s">
        <v>181</v>
      </c>
      <c r="L311" s="188" t="s">
        <v>183</v>
      </c>
      <c r="P311" s="191">
        <v>12</v>
      </c>
      <c r="Q311" s="192">
        <v>44.916666666666664</v>
      </c>
      <c r="R311" s="192">
        <v>141.98333333333332</v>
      </c>
      <c r="S311" s="163">
        <v>100</v>
      </c>
      <c r="T311" s="165">
        <v>41192</v>
      </c>
      <c r="U311" s="162">
        <v>41204</v>
      </c>
      <c r="V311" s="162">
        <v>41211</v>
      </c>
      <c r="W311" s="162">
        <v>41215</v>
      </c>
      <c r="X311" s="162"/>
      <c r="Y311" s="162"/>
      <c r="Z311" s="170">
        <f t="shared" ref="Z311:AC313" si="76">T311-$G311</f>
        <v>44</v>
      </c>
      <c r="AA311" s="170">
        <f t="shared" si="76"/>
        <v>56</v>
      </c>
      <c r="AB311" s="170">
        <f t="shared" si="76"/>
        <v>63</v>
      </c>
      <c r="AC311" s="170">
        <f t="shared" si="76"/>
        <v>67</v>
      </c>
      <c r="AD311" s="171"/>
      <c r="AE311" s="171"/>
      <c r="AF311" s="161">
        <v>25</v>
      </c>
      <c r="AG311" s="161">
        <v>6</v>
      </c>
      <c r="AH311" s="161">
        <v>279.3</v>
      </c>
      <c r="AI311" s="161">
        <v>221.9</v>
      </c>
      <c r="AJ311" s="161">
        <v>13</v>
      </c>
      <c r="AK311" s="161">
        <v>214.5</v>
      </c>
      <c r="AL311" s="161">
        <v>174.9</v>
      </c>
      <c r="AM311" s="161">
        <v>13</v>
      </c>
      <c r="AN311" s="161">
        <v>252.3</v>
      </c>
      <c r="AO311" s="161">
        <v>202</v>
      </c>
      <c r="AP311" s="161">
        <v>13</v>
      </c>
      <c r="AQ311" s="182">
        <f t="shared" si="64"/>
        <v>248.70000000000002</v>
      </c>
      <c r="AR311" s="182">
        <f t="shared" si="65"/>
        <v>199.6</v>
      </c>
      <c r="AS311" s="182">
        <f t="shared" si="66"/>
        <v>13</v>
      </c>
      <c r="AT311" s="195"/>
    </row>
    <row r="312" spans="1:46">
      <c r="A312" s="158" t="s">
        <v>265</v>
      </c>
      <c r="B312" s="181" t="s">
        <v>695</v>
      </c>
      <c r="C312" s="158" t="s">
        <v>265</v>
      </c>
      <c r="D312" s="188">
        <v>1</v>
      </c>
      <c r="E312" s="188">
        <v>1</v>
      </c>
      <c r="F312" s="188">
        <v>15</v>
      </c>
      <c r="G312" s="178">
        <v>41148</v>
      </c>
      <c r="H312" s="179">
        <v>114</v>
      </c>
      <c r="I312" s="188">
        <v>149</v>
      </c>
      <c r="J312" s="194" t="s">
        <v>181</v>
      </c>
      <c r="L312" s="188" t="s">
        <v>183</v>
      </c>
      <c r="P312" s="191">
        <v>12</v>
      </c>
      <c r="Q312" s="192">
        <v>44.916666666666664</v>
      </c>
      <c r="R312" s="192">
        <v>141.98333333333332</v>
      </c>
      <c r="S312" s="163">
        <v>100</v>
      </c>
      <c r="T312" s="165">
        <v>41192</v>
      </c>
      <c r="U312" s="162">
        <v>41199</v>
      </c>
      <c r="V312" s="162">
        <v>41208</v>
      </c>
      <c r="W312" s="162">
        <v>41213</v>
      </c>
      <c r="X312" s="162"/>
      <c r="Y312" s="162"/>
      <c r="Z312" s="170">
        <f t="shared" si="76"/>
        <v>44</v>
      </c>
      <c r="AA312" s="170">
        <f t="shared" si="76"/>
        <v>51</v>
      </c>
      <c r="AB312" s="170">
        <f t="shared" si="76"/>
        <v>60</v>
      </c>
      <c r="AC312" s="170">
        <f t="shared" si="76"/>
        <v>65</v>
      </c>
      <c r="AD312" s="171"/>
      <c r="AE312" s="171"/>
      <c r="AF312" s="161">
        <v>31</v>
      </c>
      <c r="AG312" s="161">
        <v>8</v>
      </c>
      <c r="AH312" s="161">
        <v>215.6</v>
      </c>
      <c r="AI312" s="161">
        <v>164.9</v>
      </c>
      <c r="AJ312" s="161">
        <v>13</v>
      </c>
      <c r="AK312" s="161">
        <v>235.5</v>
      </c>
      <c r="AL312" s="161">
        <v>194.5</v>
      </c>
      <c r="AM312" s="161">
        <v>15</v>
      </c>
      <c r="AN312" s="161">
        <v>223.3</v>
      </c>
      <c r="AO312" s="161">
        <v>176.3</v>
      </c>
      <c r="AP312" s="161">
        <v>18</v>
      </c>
      <c r="AQ312" s="182">
        <f t="shared" si="64"/>
        <v>224.80000000000004</v>
      </c>
      <c r="AR312" s="182">
        <f t="shared" si="65"/>
        <v>178.56666666666669</v>
      </c>
      <c r="AS312" s="182">
        <f t="shared" si="66"/>
        <v>15.333333333333334</v>
      </c>
      <c r="AT312" s="195"/>
    </row>
    <row r="313" spans="1:46">
      <c r="A313" s="158" t="s">
        <v>265</v>
      </c>
      <c r="B313" s="181" t="s">
        <v>695</v>
      </c>
      <c r="C313" s="158" t="s">
        <v>265</v>
      </c>
      <c r="D313" s="188">
        <v>1</v>
      </c>
      <c r="E313" s="188">
        <v>1</v>
      </c>
      <c r="F313" s="188">
        <v>15</v>
      </c>
      <c r="G313" s="178">
        <v>41148</v>
      </c>
      <c r="H313" s="179">
        <v>115</v>
      </c>
      <c r="I313" s="188">
        <v>150</v>
      </c>
      <c r="J313" s="194" t="s">
        <v>181</v>
      </c>
      <c r="L313" s="188" t="s">
        <v>183</v>
      </c>
      <c r="P313" s="191">
        <v>12</v>
      </c>
      <c r="Q313" s="192">
        <v>44.916666666666664</v>
      </c>
      <c r="R313" s="192">
        <v>141.98333333333332</v>
      </c>
      <c r="S313" s="163">
        <v>100</v>
      </c>
      <c r="T313" s="165">
        <v>41192</v>
      </c>
      <c r="U313" s="162">
        <v>41199</v>
      </c>
      <c r="V313" s="162">
        <v>41211</v>
      </c>
      <c r="W313" s="162">
        <v>41215</v>
      </c>
      <c r="X313" s="162"/>
      <c r="Y313" s="162"/>
      <c r="Z313" s="170">
        <f t="shared" si="76"/>
        <v>44</v>
      </c>
      <c r="AA313" s="170">
        <f t="shared" si="76"/>
        <v>51</v>
      </c>
      <c r="AB313" s="170">
        <f t="shared" si="76"/>
        <v>63</v>
      </c>
      <c r="AC313" s="170">
        <f t="shared" si="76"/>
        <v>67</v>
      </c>
      <c r="AD313" s="171"/>
      <c r="AE313" s="171"/>
      <c r="AF313" s="161">
        <v>32</v>
      </c>
      <c r="AG313" s="161">
        <v>5</v>
      </c>
      <c r="AH313" s="161">
        <v>244.5</v>
      </c>
      <c r="AI313" s="161">
        <v>192.4</v>
      </c>
      <c r="AJ313" s="161">
        <v>12</v>
      </c>
      <c r="AK313" s="161">
        <v>217.9</v>
      </c>
      <c r="AL313" s="161">
        <v>159</v>
      </c>
      <c r="AM313" s="161">
        <v>9</v>
      </c>
      <c r="AN313" s="161">
        <v>202.6</v>
      </c>
      <c r="AO313" s="161">
        <v>145.6</v>
      </c>
      <c r="AP313" s="161">
        <v>15</v>
      </c>
      <c r="AQ313" s="182">
        <f t="shared" si="64"/>
        <v>221.66666666666666</v>
      </c>
      <c r="AR313" s="182">
        <f t="shared" si="65"/>
        <v>165.66666666666666</v>
      </c>
      <c r="AS313" s="182">
        <f t="shared" si="66"/>
        <v>12</v>
      </c>
      <c r="AT313" s="195"/>
    </row>
    <row r="314" spans="1:46">
      <c r="A314" s="158" t="s">
        <v>669</v>
      </c>
      <c r="B314" s="181" t="s">
        <v>681</v>
      </c>
      <c r="C314" s="158" t="s">
        <v>669</v>
      </c>
      <c r="D314" s="188">
        <v>1</v>
      </c>
      <c r="E314" s="188">
        <v>2</v>
      </c>
      <c r="F314" s="188">
        <v>10</v>
      </c>
      <c r="G314" s="178">
        <v>41148</v>
      </c>
      <c r="H314" s="179">
        <v>13</v>
      </c>
      <c r="I314" s="188">
        <v>43</v>
      </c>
      <c r="J314" s="189" t="s">
        <v>181</v>
      </c>
      <c r="K314" s="188" t="s">
        <v>190</v>
      </c>
      <c r="L314" s="188" t="s">
        <v>183</v>
      </c>
      <c r="M314" s="158" t="s">
        <v>184</v>
      </c>
      <c r="N314" s="158" t="s">
        <v>191</v>
      </c>
      <c r="P314" s="188">
        <v>2</v>
      </c>
      <c r="Q314" s="192">
        <v>26.44585</v>
      </c>
      <c r="R314" s="192">
        <v>127.806144</v>
      </c>
      <c r="S314" s="163">
        <v>48.18</v>
      </c>
      <c r="AF314" s="161">
        <v>37</v>
      </c>
      <c r="AG314" s="161">
        <v>0</v>
      </c>
      <c r="AH314" s="161">
        <v>116.9</v>
      </c>
      <c r="AI314" s="161">
        <v>45.9</v>
      </c>
      <c r="AJ314" s="161">
        <v>11</v>
      </c>
      <c r="AK314" s="161">
        <v>102</v>
      </c>
      <c r="AL314" s="161">
        <v>51.5</v>
      </c>
      <c r="AM314" s="161">
        <v>15</v>
      </c>
      <c r="AN314" s="161">
        <v>108.4</v>
      </c>
      <c r="AO314" s="161">
        <v>35.4</v>
      </c>
      <c r="AP314" s="161">
        <v>10</v>
      </c>
      <c r="AQ314" s="182">
        <f t="shared" si="64"/>
        <v>109.10000000000001</v>
      </c>
      <c r="AR314" s="182">
        <f t="shared" si="65"/>
        <v>44.266666666666673</v>
      </c>
      <c r="AS314" s="182">
        <f t="shared" si="66"/>
        <v>12</v>
      </c>
    </row>
    <row r="315" spans="1:46">
      <c r="A315" s="158" t="s">
        <v>669</v>
      </c>
      <c r="B315" s="181" t="s">
        <v>681</v>
      </c>
      <c r="C315" s="158" t="s">
        <v>669</v>
      </c>
      <c r="D315" s="188">
        <v>1</v>
      </c>
      <c r="E315" s="188">
        <v>2</v>
      </c>
      <c r="F315" s="188">
        <v>10</v>
      </c>
      <c r="G315" s="178">
        <v>41148</v>
      </c>
      <c r="H315" s="179">
        <v>14</v>
      </c>
      <c r="I315" s="188">
        <v>49</v>
      </c>
      <c r="J315" s="189" t="s">
        <v>181</v>
      </c>
      <c r="K315" s="188" t="s">
        <v>190</v>
      </c>
      <c r="L315" s="188" t="s">
        <v>183</v>
      </c>
      <c r="M315" s="158" t="s">
        <v>184</v>
      </c>
      <c r="N315" s="158" t="s">
        <v>191</v>
      </c>
      <c r="P315" s="188">
        <v>2</v>
      </c>
      <c r="Q315" s="192">
        <v>26.44585</v>
      </c>
      <c r="R315" s="192">
        <v>127.806144</v>
      </c>
      <c r="S315" s="163">
        <v>48.18</v>
      </c>
      <c r="AF315" s="161">
        <v>51</v>
      </c>
      <c r="AG315" s="161">
        <v>0</v>
      </c>
      <c r="AH315" s="161">
        <v>121.5</v>
      </c>
      <c r="AI315" s="161">
        <v>70.8</v>
      </c>
      <c r="AJ315" s="161">
        <v>16</v>
      </c>
      <c r="AK315" s="161">
        <v>123.2</v>
      </c>
      <c r="AL315" s="161">
        <v>70.900000000000006</v>
      </c>
      <c r="AM315" s="161">
        <v>14</v>
      </c>
      <c r="AN315" s="161">
        <v>131.9</v>
      </c>
      <c r="AO315" s="161">
        <v>72.099999999999994</v>
      </c>
      <c r="AP315" s="161">
        <v>13</v>
      </c>
      <c r="AQ315" s="182">
        <f t="shared" si="64"/>
        <v>125.53333333333335</v>
      </c>
      <c r="AR315" s="182">
        <f t="shared" si="65"/>
        <v>71.266666666666666</v>
      </c>
      <c r="AS315" s="182">
        <f t="shared" si="66"/>
        <v>14.333333333333334</v>
      </c>
    </row>
    <row r="316" spans="1:46">
      <c r="A316" s="158" t="s">
        <v>669</v>
      </c>
      <c r="B316" s="181" t="s">
        <v>681</v>
      </c>
      <c r="C316" s="158" t="s">
        <v>669</v>
      </c>
      <c r="D316" s="188">
        <v>1</v>
      </c>
      <c r="E316" s="188">
        <v>2</v>
      </c>
      <c r="F316" s="188">
        <v>10</v>
      </c>
      <c r="G316" s="178">
        <v>41148</v>
      </c>
      <c r="H316" s="179">
        <v>15</v>
      </c>
      <c r="I316" s="188">
        <v>56</v>
      </c>
      <c r="J316" s="189" t="s">
        <v>181</v>
      </c>
      <c r="K316" s="188" t="s">
        <v>190</v>
      </c>
      <c r="L316" s="188" t="s">
        <v>183</v>
      </c>
      <c r="M316" s="158" t="s">
        <v>184</v>
      </c>
      <c r="N316" s="158" t="s">
        <v>191</v>
      </c>
      <c r="P316" s="188">
        <v>2</v>
      </c>
      <c r="Q316" s="192">
        <v>26.44585</v>
      </c>
      <c r="R316" s="192">
        <v>127.806144</v>
      </c>
      <c r="S316" s="163">
        <v>48.18</v>
      </c>
      <c r="AF316" s="161">
        <v>77</v>
      </c>
      <c r="AG316" s="161">
        <v>0</v>
      </c>
      <c r="AH316" s="161">
        <v>132.9</v>
      </c>
      <c r="AI316" s="161">
        <v>67.099999999999994</v>
      </c>
      <c r="AJ316" s="161">
        <v>11</v>
      </c>
      <c r="AK316" s="161">
        <v>133.30000000000001</v>
      </c>
      <c r="AL316" s="161">
        <v>65.599999999999994</v>
      </c>
      <c r="AM316" s="161">
        <v>12</v>
      </c>
      <c r="AN316" s="161">
        <v>137.19999999999999</v>
      </c>
      <c r="AO316" s="161">
        <v>75.099999999999994</v>
      </c>
      <c r="AP316" s="161">
        <v>15</v>
      </c>
      <c r="AQ316" s="182">
        <f t="shared" si="64"/>
        <v>134.46666666666667</v>
      </c>
      <c r="AR316" s="182">
        <f t="shared" si="65"/>
        <v>69.266666666666666</v>
      </c>
      <c r="AS316" s="182">
        <f t="shared" si="66"/>
        <v>12.666666666666666</v>
      </c>
    </row>
    <row r="317" spans="1:46">
      <c r="A317" s="158" t="s">
        <v>669</v>
      </c>
      <c r="B317" s="181" t="s">
        <v>681</v>
      </c>
      <c r="C317" s="158" t="s">
        <v>669</v>
      </c>
      <c r="D317" s="188">
        <v>3</v>
      </c>
      <c r="E317" s="188">
        <v>1</v>
      </c>
      <c r="F317" s="188">
        <v>12.5</v>
      </c>
      <c r="G317" s="178">
        <v>42170</v>
      </c>
      <c r="H317" s="179">
        <v>303</v>
      </c>
      <c r="I317" s="188">
        <v>116</v>
      </c>
      <c r="J317" s="189" t="s">
        <v>181</v>
      </c>
      <c r="K317" s="188" t="s">
        <v>190</v>
      </c>
      <c r="L317" s="188" t="s">
        <v>183</v>
      </c>
      <c r="M317" s="158" t="s">
        <v>184</v>
      </c>
      <c r="N317" s="158" t="s">
        <v>191</v>
      </c>
      <c r="P317" s="188">
        <v>2</v>
      </c>
      <c r="Q317" s="192">
        <v>26.44585</v>
      </c>
      <c r="R317" s="192">
        <v>127.806144</v>
      </c>
      <c r="S317" s="163">
        <v>48.18</v>
      </c>
      <c r="AF317" s="161">
        <v>48</v>
      </c>
      <c r="AG317" s="169">
        <v>0</v>
      </c>
      <c r="AH317" s="182">
        <v>157.80000000000001</v>
      </c>
      <c r="AI317" s="182">
        <v>69.2</v>
      </c>
      <c r="AJ317" s="169">
        <v>10</v>
      </c>
      <c r="AK317" s="182">
        <v>151</v>
      </c>
      <c r="AL317" s="182">
        <v>70.5</v>
      </c>
      <c r="AM317" s="169">
        <v>10</v>
      </c>
      <c r="AN317" s="182">
        <v>149.30000000000001</v>
      </c>
      <c r="AO317" s="182">
        <v>66.7</v>
      </c>
      <c r="AP317" s="169">
        <v>9</v>
      </c>
      <c r="AQ317" s="182">
        <f t="shared" si="64"/>
        <v>152.70000000000002</v>
      </c>
      <c r="AR317" s="182">
        <f t="shared" si="65"/>
        <v>68.8</v>
      </c>
      <c r="AS317" s="182">
        <f t="shared" si="66"/>
        <v>9.6666666666666661</v>
      </c>
      <c r="AT317" s="158"/>
    </row>
    <row r="318" spans="1:46">
      <c r="A318" s="158" t="s">
        <v>669</v>
      </c>
      <c r="B318" s="181" t="s">
        <v>681</v>
      </c>
      <c r="C318" s="158" t="s">
        <v>669</v>
      </c>
      <c r="D318" s="188">
        <v>3</v>
      </c>
      <c r="E318" s="188">
        <v>1</v>
      </c>
      <c r="F318" s="188">
        <v>12.5</v>
      </c>
      <c r="G318" s="178">
        <v>42170</v>
      </c>
      <c r="H318" s="179">
        <v>304</v>
      </c>
      <c r="I318" s="188">
        <v>117</v>
      </c>
      <c r="J318" s="189" t="s">
        <v>181</v>
      </c>
      <c r="K318" s="188" t="s">
        <v>190</v>
      </c>
      <c r="L318" s="188" t="s">
        <v>183</v>
      </c>
      <c r="M318" s="158" t="s">
        <v>184</v>
      </c>
      <c r="N318" s="158" t="s">
        <v>191</v>
      </c>
      <c r="P318" s="188">
        <v>2</v>
      </c>
      <c r="Q318" s="192">
        <v>26.44585</v>
      </c>
      <c r="R318" s="192">
        <v>127.806144</v>
      </c>
      <c r="S318" s="163">
        <v>48.18</v>
      </c>
      <c r="AF318" s="161">
        <v>52</v>
      </c>
      <c r="AG318" s="169">
        <v>0</v>
      </c>
      <c r="AH318" s="182">
        <v>188.5</v>
      </c>
      <c r="AI318" s="182">
        <v>105</v>
      </c>
      <c r="AJ318" s="169">
        <v>13</v>
      </c>
      <c r="AK318" s="182">
        <v>186.3</v>
      </c>
      <c r="AL318" s="182">
        <v>104.5</v>
      </c>
      <c r="AM318" s="169">
        <v>13</v>
      </c>
      <c r="AN318" s="182">
        <v>187.2</v>
      </c>
      <c r="AO318" s="182">
        <v>106.3</v>
      </c>
      <c r="AP318" s="169">
        <v>13</v>
      </c>
      <c r="AQ318" s="182">
        <f t="shared" si="64"/>
        <v>187.33333333333334</v>
      </c>
      <c r="AR318" s="182">
        <f t="shared" si="65"/>
        <v>105.26666666666667</v>
      </c>
      <c r="AS318" s="182">
        <f t="shared" si="66"/>
        <v>13</v>
      </c>
      <c r="AT318" s="158"/>
    </row>
    <row r="319" spans="1:46">
      <c r="A319" s="158" t="s">
        <v>669</v>
      </c>
      <c r="B319" s="181" t="s">
        <v>681</v>
      </c>
      <c r="C319" s="158" t="s">
        <v>669</v>
      </c>
      <c r="D319" s="188">
        <v>1</v>
      </c>
      <c r="E319" s="188">
        <v>1</v>
      </c>
      <c r="F319" s="188">
        <v>15</v>
      </c>
      <c r="G319" s="178">
        <v>41148</v>
      </c>
      <c r="H319" s="179">
        <v>76</v>
      </c>
      <c r="I319" s="188">
        <v>46</v>
      </c>
      <c r="J319" s="189" t="s">
        <v>181</v>
      </c>
      <c r="K319" s="188" t="s">
        <v>190</v>
      </c>
      <c r="L319" s="188" t="s">
        <v>183</v>
      </c>
      <c r="M319" s="158" t="s">
        <v>184</v>
      </c>
      <c r="N319" s="158" t="s">
        <v>191</v>
      </c>
      <c r="P319" s="188">
        <v>2</v>
      </c>
      <c r="Q319" s="192">
        <v>26.44585</v>
      </c>
      <c r="R319" s="192">
        <v>127.806144</v>
      </c>
      <c r="S319" s="163">
        <v>48.18</v>
      </c>
      <c r="T319" s="157">
        <v>41407</v>
      </c>
      <c r="U319" s="157">
        <v>41411</v>
      </c>
      <c r="V319" s="157">
        <v>41421</v>
      </c>
      <c r="W319" s="157">
        <v>41423</v>
      </c>
      <c r="X319" s="157">
        <v>41435</v>
      </c>
      <c r="Y319" s="157">
        <v>41442</v>
      </c>
      <c r="Z319" s="170">
        <f t="shared" ref="Z319:AE319" si="77">T319-$G319</f>
        <v>259</v>
      </c>
      <c r="AA319" s="170">
        <f t="shared" si="77"/>
        <v>263</v>
      </c>
      <c r="AB319" s="170">
        <f t="shared" si="77"/>
        <v>273</v>
      </c>
      <c r="AC319" s="170">
        <f t="shared" si="77"/>
        <v>275</v>
      </c>
      <c r="AD319" s="170">
        <f t="shared" si="77"/>
        <v>287</v>
      </c>
      <c r="AE319" s="170">
        <f t="shared" si="77"/>
        <v>294</v>
      </c>
      <c r="AF319" s="161">
        <v>43</v>
      </c>
      <c r="AG319" s="161">
        <v>13</v>
      </c>
      <c r="AH319" s="161">
        <v>185</v>
      </c>
      <c r="AI319" s="161">
        <v>111.1</v>
      </c>
      <c r="AJ319" s="161">
        <v>17</v>
      </c>
      <c r="AK319" s="161">
        <v>187.7</v>
      </c>
      <c r="AL319" s="161">
        <v>134.30000000000001</v>
      </c>
      <c r="AM319" s="161">
        <v>16</v>
      </c>
      <c r="AN319" s="161">
        <v>194.4</v>
      </c>
      <c r="AO319" s="161">
        <v>116.8</v>
      </c>
      <c r="AP319" s="161">
        <v>15</v>
      </c>
      <c r="AQ319" s="182">
        <f t="shared" si="64"/>
        <v>189.03333333333333</v>
      </c>
      <c r="AR319" s="182">
        <f t="shared" si="65"/>
        <v>120.73333333333333</v>
      </c>
      <c r="AS319" s="182">
        <f t="shared" si="66"/>
        <v>16</v>
      </c>
    </row>
    <row r="320" spans="1:46">
      <c r="A320" s="158" t="s">
        <v>669</v>
      </c>
      <c r="B320" s="181" t="s">
        <v>681</v>
      </c>
      <c r="C320" s="158" t="s">
        <v>669</v>
      </c>
      <c r="D320" s="188">
        <v>1</v>
      </c>
      <c r="E320" s="188">
        <v>1</v>
      </c>
      <c r="F320" s="188">
        <v>15</v>
      </c>
      <c r="G320" s="178">
        <v>41148</v>
      </c>
      <c r="H320" s="179">
        <v>77</v>
      </c>
      <c r="I320" s="188">
        <v>52</v>
      </c>
      <c r="J320" s="189" t="s">
        <v>181</v>
      </c>
      <c r="K320" s="188" t="s">
        <v>190</v>
      </c>
      <c r="L320" s="188" t="s">
        <v>183</v>
      </c>
      <c r="M320" s="158" t="s">
        <v>184</v>
      </c>
      <c r="N320" s="158" t="s">
        <v>191</v>
      </c>
      <c r="P320" s="188">
        <v>2</v>
      </c>
      <c r="Q320" s="192">
        <v>26.44585</v>
      </c>
      <c r="R320" s="192">
        <v>127.806144</v>
      </c>
      <c r="S320" s="163">
        <v>48.18</v>
      </c>
      <c r="T320" s="157">
        <v>41451</v>
      </c>
      <c r="U320" s="157">
        <v>41458</v>
      </c>
      <c r="V320" s="157">
        <v>41465</v>
      </c>
      <c r="Z320" s="170">
        <f t="shared" ref="Z320:AB326" si="78">T320-$G320</f>
        <v>303</v>
      </c>
      <c r="AA320" s="170">
        <f t="shared" si="78"/>
        <v>310</v>
      </c>
      <c r="AB320" s="170">
        <f t="shared" si="78"/>
        <v>317</v>
      </c>
      <c r="AF320" s="161">
        <v>48</v>
      </c>
      <c r="AG320" s="161">
        <v>4</v>
      </c>
      <c r="AH320" s="161">
        <v>190.3</v>
      </c>
      <c r="AI320" s="161">
        <v>129.5</v>
      </c>
      <c r="AJ320" s="161">
        <v>13</v>
      </c>
      <c r="AK320" s="161">
        <v>185</v>
      </c>
      <c r="AL320" s="161">
        <v>132.6</v>
      </c>
      <c r="AM320" s="161">
        <v>12</v>
      </c>
      <c r="AN320" s="161">
        <v>196.3</v>
      </c>
      <c r="AO320" s="161">
        <v>140</v>
      </c>
      <c r="AP320" s="161">
        <v>12</v>
      </c>
      <c r="AQ320" s="182">
        <f t="shared" si="64"/>
        <v>190.53333333333333</v>
      </c>
      <c r="AR320" s="182">
        <f t="shared" si="65"/>
        <v>134.03333333333333</v>
      </c>
      <c r="AS320" s="182">
        <f t="shared" si="66"/>
        <v>12.333333333333334</v>
      </c>
    </row>
    <row r="321" spans="1:46">
      <c r="A321" s="158" t="s">
        <v>669</v>
      </c>
      <c r="B321" s="181" t="s">
        <v>681</v>
      </c>
      <c r="C321" s="158" t="s">
        <v>669</v>
      </c>
      <c r="D321" s="188">
        <v>1</v>
      </c>
      <c r="E321" s="188">
        <v>1</v>
      </c>
      <c r="F321" s="188">
        <v>15</v>
      </c>
      <c r="G321" s="178">
        <v>41148</v>
      </c>
      <c r="H321" s="179">
        <v>78</v>
      </c>
      <c r="I321" s="188">
        <v>59</v>
      </c>
      <c r="J321" s="189" t="s">
        <v>181</v>
      </c>
      <c r="K321" s="188" t="s">
        <v>190</v>
      </c>
      <c r="L321" s="188" t="s">
        <v>183</v>
      </c>
      <c r="M321" s="158" t="s">
        <v>184</v>
      </c>
      <c r="N321" s="158" t="s">
        <v>191</v>
      </c>
      <c r="P321" s="188">
        <v>2</v>
      </c>
      <c r="Q321" s="192">
        <v>26.44585</v>
      </c>
      <c r="R321" s="192">
        <v>127.806144</v>
      </c>
      <c r="S321" s="163">
        <v>48.18</v>
      </c>
      <c r="T321" s="157">
        <v>41404</v>
      </c>
      <c r="U321" s="157">
        <v>41411</v>
      </c>
      <c r="V321" s="157">
        <v>41418</v>
      </c>
      <c r="W321" s="157">
        <v>41421</v>
      </c>
      <c r="X321" s="157">
        <v>41435</v>
      </c>
      <c r="Y321" s="157">
        <v>41442</v>
      </c>
      <c r="Z321" s="170">
        <f t="shared" si="78"/>
        <v>256</v>
      </c>
      <c r="AA321" s="170">
        <f t="shared" si="78"/>
        <v>263</v>
      </c>
      <c r="AB321" s="170">
        <f t="shared" si="78"/>
        <v>270</v>
      </c>
      <c r="AC321" s="170">
        <f t="shared" ref="AC321:AE326" si="79">W321-$G321</f>
        <v>273</v>
      </c>
      <c r="AD321" s="170">
        <f t="shared" si="79"/>
        <v>287</v>
      </c>
      <c r="AE321" s="170">
        <f t="shared" si="79"/>
        <v>294</v>
      </c>
      <c r="AF321" s="161">
        <v>45</v>
      </c>
      <c r="AG321" s="161">
        <v>24</v>
      </c>
      <c r="AH321" s="161">
        <v>189.4</v>
      </c>
      <c r="AI321" s="161">
        <v>136.80000000000001</v>
      </c>
      <c r="AJ321" s="161">
        <v>13</v>
      </c>
      <c r="AK321" s="161">
        <v>185.8</v>
      </c>
      <c r="AL321" s="161">
        <v>132.19999999999999</v>
      </c>
      <c r="AM321" s="161">
        <v>14</v>
      </c>
      <c r="AN321" s="161">
        <v>181.3</v>
      </c>
      <c r="AO321" s="161">
        <v>135.69999999999999</v>
      </c>
      <c r="AP321" s="161">
        <v>14</v>
      </c>
      <c r="AQ321" s="182">
        <f t="shared" si="64"/>
        <v>185.5</v>
      </c>
      <c r="AR321" s="182">
        <f t="shared" si="65"/>
        <v>134.9</v>
      </c>
      <c r="AS321" s="182">
        <f t="shared" si="66"/>
        <v>13.666666666666666</v>
      </c>
    </row>
    <row r="322" spans="1:46">
      <c r="A322" s="158" t="s">
        <v>456</v>
      </c>
      <c r="B322" s="181" t="s">
        <v>684</v>
      </c>
      <c r="C322" s="158" t="s">
        <v>456</v>
      </c>
      <c r="D322" s="188">
        <v>2</v>
      </c>
      <c r="E322" s="188">
        <v>2</v>
      </c>
      <c r="F322" s="188">
        <v>12.5</v>
      </c>
      <c r="G322" s="178">
        <v>41659</v>
      </c>
      <c r="H322" s="179">
        <v>181</v>
      </c>
      <c r="I322" s="188">
        <v>58</v>
      </c>
      <c r="J322" s="204" t="s">
        <v>462</v>
      </c>
      <c r="K322" s="188" t="s">
        <v>461</v>
      </c>
      <c r="T322" s="157">
        <v>41715</v>
      </c>
      <c r="U322" s="157">
        <v>41719</v>
      </c>
      <c r="V322" s="157">
        <v>41722</v>
      </c>
      <c r="W322" s="157">
        <v>41726</v>
      </c>
      <c r="X322" s="157">
        <v>41729</v>
      </c>
      <c r="Y322" s="157">
        <v>41729</v>
      </c>
      <c r="Z322" s="170">
        <f t="shared" si="78"/>
        <v>56</v>
      </c>
      <c r="AA322" s="170">
        <f t="shared" si="78"/>
        <v>60</v>
      </c>
      <c r="AB322" s="170">
        <f t="shared" si="78"/>
        <v>63</v>
      </c>
      <c r="AC322" s="170">
        <f t="shared" si="79"/>
        <v>67</v>
      </c>
      <c r="AD322" s="170">
        <f t="shared" si="79"/>
        <v>70</v>
      </c>
      <c r="AE322" s="170">
        <f t="shared" si="79"/>
        <v>70</v>
      </c>
      <c r="AF322" s="161">
        <v>22</v>
      </c>
      <c r="AG322" s="169">
        <v>13</v>
      </c>
      <c r="AH322" s="182">
        <v>122</v>
      </c>
      <c r="AI322" s="182">
        <v>78.5</v>
      </c>
      <c r="AJ322" s="169">
        <v>11</v>
      </c>
      <c r="AK322" s="182">
        <v>114</v>
      </c>
      <c r="AL322" s="182">
        <v>72</v>
      </c>
      <c r="AM322" s="169">
        <v>5</v>
      </c>
      <c r="AN322" s="182">
        <v>121</v>
      </c>
      <c r="AO322" s="182">
        <v>79</v>
      </c>
      <c r="AP322" s="169">
        <v>6</v>
      </c>
      <c r="AQ322" s="182">
        <f t="shared" ref="AQ322:AQ339" si="80">(AH322+AK322+AN322)/3</f>
        <v>119</v>
      </c>
      <c r="AR322" s="182">
        <f t="shared" ref="AR322:AR339" si="81">(AI322+AL322+AO322)/3</f>
        <v>76.5</v>
      </c>
      <c r="AS322" s="182">
        <f t="shared" ref="AS322:AS339" si="82">(AJ322+AM322+AP322)/3</f>
        <v>7.333333333333333</v>
      </c>
      <c r="AT322" s="158"/>
    </row>
    <row r="323" spans="1:46">
      <c r="A323" s="158" t="s">
        <v>456</v>
      </c>
      <c r="B323" s="181" t="s">
        <v>684</v>
      </c>
      <c r="C323" s="158" t="s">
        <v>456</v>
      </c>
      <c r="D323" s="188">
        <v>2</v>
      </c>
      <c r="E323" s="188">
        <v>2</v>
      </c>
      <c r="F323" s="188">
        <v>12.5</v>
      </c>
      <c r="G323" s="178">
        <v>41659</v>
      </c>
      <c r="H323" s="179">
        <v>182</v>
      </c>
      <c r="I323" s="188">
        <v>59</v>
      </c>
      <c r="J323" s="204" t="s">
        <v>462</v>
      </c>
      <c r="K323" s="188" t="s">
        <v>461</v>
      </c>
      <c r="T323" s="157">
        <v>41719</v>
      </c>
      <c r="U323" s="157">
        <v>41726</v>
      </c>
      <c r="V323" s="157">
        <v>41729</v>
      </c>
      <c r="W323" s="157">
        <v>41733</v>
      </c>
      <c r="X323" s="157">
        <v>41736</v>
      </c>
      <c r="Y323" s="157">
        <v>41736</v>
      </c>
      <c r="Z323" s="170">
        <f t="shared" si="78"/>
        <v>60</v>
      </c>
      <c r="AA323" s="170">
        <f t="shared" si="78"/>
        <v>67</v>
      </c>
      <c r="AB323" s="170">
        <f t="shared" si="78"/>
        <v>70</v>
      </c>
      <c r="AC323" s="170">
        <f t="shared" si="79"/>
        <v>74</v>
      </c>
      <c r="AD323" s="170">
        <f t="shared" si="79"/>
        <v>77</v>
      </c>
      <c r="AE323" s="170">
        <f t="shared" si="79"/>
        <v>77</v>
      </c>
      <c r="AF323" s="161">
        <v>19</v>
      </c>
      <c r="AG323" s="169">
        <v>8</v>
      </c>
      <c r="AH323" s="182">
        <v>108</v>
      </c>
      <c r="AI323" s="182">
        <v>57</v>
      </c>
      <c r="AJ323" s="169">
        <v>16</v>
      </c>
      <c r="AK323" s="182">
        <v>131</v>
      </c>
      <c r="AL323" s="182">
        <v>86</v>
      </c>
      <c r="AM323" s="169">
        <v>6</v>
      </c>
      <c r="AN323" s="182">
        <v>89</v>
      </c>
      <c r="AO323" s="182">
        <v>60</v>
      </c>
      <c r="AP323" s="169">
        <v>6</v>
      </c>
      <c r="AQ323" s="182">
        <f t="shared" si="80"/>
        <v>109.33333333333333</v>
      </c>
      <c r="AR323" s="182">
        <f t="shared" si="81"/>
        <v>67.666666666666671</v>
      </c>
      <c r="AS323" s="182">
        <f t="shared" si="82"/>
        <v>9.3333333333333339</v>
      </c>
      <c r="AT323" s="158"/>
    </row>
    <row r="324" spans="1:46">
      <c r="A324" s="158" t="s">
        <v>456</v>
      </c>
      <c r="B324" s="181" t="s">
        <v>684</v>
      </c>
      <c r="C324" s="158" t="s">
        <v>456</v>
      </c>
      <c r="D324" s="188">
        <v>2</v>
      </c>
      <c r="E324" s="188">
        <v>1</v>
      </c>
      <c r="F324" s="188">
        <v>15</v>
      </c>
      <c r="G324" s="178">
        <v>41659</v>
      </c>
      <c r="H324" s="179">
        <v>237</v>
      </c>
      <c r="I324" s="188">
        <v>118</v>
      </c>
      <c r="J324" s="204" t="s">
        <v>462</v>
      </c>
      <c r="K324" s="188" t="s">
        <v>461</v>
      </c>
      <c r="T324" s="157">
        <v>41726</v>
      </c>
      <c r="U324" s="157">
        <v>41726</v>
      </c>
      <c r="V324" s="157">
        <v>41729</v>
      </c>
      <c r="W324" s="157">
        <v>41733</v>
      </c>
      <c r="X324" s="157">
        <v>41736</v>
      </c>
      <c r="Y324" s="157">
        <v>41736</v>
      </c>
      <c r="Z324" s="170">
        <f t="shared" si="78"/>
        <v>67</v>
      </c>
      <c r="AA324" s="170">
        <f t="shared" si="78"/>
        <v>67</v>
      </c>
      <c r="AB324" s="170">
        <f t="shared" si="78"/>
        <v>70</v>
      </c>
      <c r="AC324" s="170">
        <f t="shared" si="79"/>
        <v>74</v>
      </c>
      <c r="AD324" s="170">
        <f t="shared" si="79"/>
        <v>77</v>
      </c>
      <c r="AE324" s="170">
        <f t="shared" si="79"/>
        <v>77</v>
      </c>
      <c r="AF324" s="161">
        <v>5</v>
      </c>
      <c r="AG324" s="169">
        <v>5</v>
      </c>
      <c r="AH324" s="182">
        <v>98</v>
      </c>
      <c r="AI324" s="182">
        <v>68</v>
      </c>
      <c r="AJ324" s="169">
        <v>6</v>
      </c>
      <c r="AK324" s="182">
        <v>101</v>
      </c>
      <c r="AL324" s="182">
        <v>56</v>
      </c>
      <c r="AM324" s="169">
        <v>8</v>
      </c>
      <c r="AN324" s="182">
        <v>118</v>
      </c>
      <c r="AO324" s="182">
        <v>68</v>
      </c>
      <c r="AP324" s="169">
        <v>13</v>
      </c>
      <c r="AQ324" s="182">
        <f t="shared" si="80"/>
        <v>105.66666666666667</v>
      </c>
      <c r="AR324" s="182">
        <f t="shared" si="81"/>
        <v>64</v>
      </c>
      <c r="AS324" s="182">
        <f t="shared" si="82"/>
        <v>9</v>
      </c>
      <c r="AT324" s="158"/>
    </row>
    <row r="325" spans="1:46">
      <c r="A325" s="158" t="s">
        <v>456</v>
      </c>
      <c r="B325" s="181" t="s">
        <v>684</v>
      </c>
      <c r="C325" s="158" t="s">
        <v>456</v>
      </c>
      <c r="D325" s="188">
        <v>2</v>
      </c>
      <c r="E325" s="188">
        <v>1</v>
      </c>
      <c r="F325" s="188">
        <v>15</v>
      </c>
      <c r="G325" s="178">
        <v>41659</v>
      </c>
      <c r="H325" s="179">
        <v>238</v>
      </c>
      <c r="I325" s="188">
        <v>119</v>
      </c>
      <c r="J325" s="204" t="s">
        <v>462</v>
      </c>
      <c r="K325" s="188" t="s">
        <v>461</v>
      </c>
      <c r="T325" s="157">
        <v>41722</v>
      </c>
      <c r="U325" s="157">
        <v>41722</v>
      </c>
      <c r="V325" s="157">
        <v>41726</v>
      </c>
      <c r="W325" s="157">
        <v>41729</v>
      </c>
      <c r="X325" s="157">
        <v>41729</v>
      </c>
      <c r="Y325" s="157">
        <v>41733</v>
      </c>
      <c r="Z325" s="170">
        <f t="shared" si="78"/>
        <v>63</v>
      </c>
      <c r="AA325" s="170">
        <f t="shared" si="78"/>
        <v>63</v>
      </c>
      <c r="AB325" s="170">
        <f t="shared" si="78"/>
        <v>67</v>
      </c>
      <c r="AC325" s="170">
        <f t="shared" si="79"/>
        <v>70</v>
      </c>
      <c r="AD325" s="170">
        <f t="shared" si="79"/>
        <v>70</v>
      </c>
      <c r="AE325" s="170">
        <f t="shared" si="79"/>
        <v>74</v>
      </c>
      <c r="AF325" s="161">
        <v>5</v>
      </c>
      <c r="AG325" s="169">
        <v>5</v>
      </c>
      <c r="AH325" s="182">
        <v>105</v>
      </c>
      <c r="AI325" s="182">
        <v>73</v>
      </c>
      <c r="AJ325" s="169">
        <v>5</v>
      </c>
      <c r="AK325" s="182">
        <v>108</v>
      </c>
      <c r="AL325" s="182">
        <v>72</v>
      </c>
      <c r="AM325" s="169">
        <v>8</v>
      </c>
      <c r="AN325" s="182">
        <v>116</v>
      </c>
      <c r="AO325" s="182">
        <v>79</v>
      </c>
      <c r="AP325" s="169">
        <v>8</v>
      </c>
      <c r="AQ325" s="182">
        <f t="shared" si="80"/>
        <v>109.66666666666667</v>
      </c>
      <c r="AR325" s="182">
        <f t="shared" si="81"/>
        <v>74.666666666666671</v>
      </c>
      <c r="AS325" s="182">
        <f t="shared" si="82"/>
        <v>7</v>
      </c>
      <c r="AT325" s="158"/>
    </row>
    <row r="326" spans="1:46">
      <c r="A326" s="158" t="s">
        <v>456</v>
      </c>
      <c r="B326" s="181" t="s">
        <v>684</v>
      </c>
      <c r="C326" s="158" t="s">
        <v>456</v>
      </c>
      <c r="D326" s="188">
        <v>2</v>
      </c>
      <c r="E326" s="188">
        <v>1</v>
      </c>
      <c r="F326" s="188">
        <v>15</v>
      </c>
      <c r="G326" s="178">
        <v>41659</v>
      </c>
      <c r="H326" s="179">
        <v>239</v>
      </c>
      <c r="I326" s="188">
        <v>120</v>
      </c>
      <c r="J326" s="204" t="s">
        <v>462</v>
      </c>
      <c r="K326" s="188" t="s">
        <v>461</v>
      </c>
      <c r="T326" s="157">
        <v>41726</v>
      </c>
      <c r="U326" s="157">
        <v>41726</v>
      </c>
      <c r="V326" s="157">
        <v>41733</v>
      </c>
      <c r="W326" s="157">
        <v>41733</v>
      </c>
      <c r="X326" s="157">
        <v>41736</v>
      </c>
      <c r="Y326" s="157">
        <v>41736</v>
      </c>
      <c r="Z326" s="170">
        <f t="shared" si="78"/>
        <v>67</v>
      </c>
      <c r="AA326" s="170">
        <f t="shared" si="78"/>
        <v>67</v>
      </c>
      <c r="AB326" s="170">
        <f t="shared" si="78"/>
        <v>74</v>
      </c>
      <c r="AC326" s="170">
        <f t="shared" si="79"/>
        <v>74</v>
      </c>
      <c r="AD326" s="170">
        <f t="shared" si="79"/>
        <v>77</v>
      </c>
      <c r="AE326" s="170">
        <f t="shared" si="79"/>
        <v>77</v>
      </c>
      <c r="AF326" s="161">
        <v>2</v>
      </c>
      <c r="AG326" s="169">
        <v>2</v>
      </c>
      <c r="AH326" s="182">
        <v>87</v>
      </c>
      <c r="AI326" s="182">
        <v>53</v>
      </c>
      <c r="AJ326" s="169">
        <v>8</v>
      </c>
      <c r="AK326" s="182">
        <v>90</v>
      </c>
      <c r="AL326" s="182">
        <v>51</v>
      </c>
      <c r="AM326" s="169">
        <v>9</v>
      </c>
      <c r="AN326" s="182"/>
      <c r="AO326" s="182"/>
      <c r="AP326" s="169"/>
      <c r="AQ326" s="182">
        <f t="shared" si="80"/>
        <v>59</v>
      </c>
      <c r="AR326" s="182">
        <f t="shared" si="81"/>
        <v>34.666666666666664</v>
      </c>
      <c r="AS326" s="182">
        <f t="shared" si="82"/>
        <v>5.666666666666667</v>
      </c>
      <c r="AT326" s="158"/>
    </row>
    <row r="327" spans="1:46">
      <c r="A327" s="158" t="s">
        <v>328</v>
      </c>
      <c r="B327" s="181" t="s">
        <v>682</v>
      </c>
      <c r="C327" s="158" t="s">
        <v>328</v>
      </c>
      <c r="D327" s="188">
        <v>1</v>
      </c>
      <c r="E327" s="188">
        <v>2</v>
      </c>
      <c r="F327" s="188">
        <v>10</v>
      </c>
      <c r="G327" s="178">
        <v>41148</v>
      </c>
      <c r="H327" s="179">
        <v>24</v>
      </c>
      <c r="I327" s="188">
        <v>85</v>
      </c>
      <c r="J327" s="189" t="s">
        <v>181</v>
      </c>
      <c r="L327" s="188" t="s">
        <v>183</v>
      </c>
      <c r="M327" s="190" t="s">
        <v>210</v>
      </c>
      <c r="N327" s="190" t="s">
        <v>215</v>
      </c>
      <c r="O327" s="190" t="s">
        <v>329</v>
      </c>
      <c r="P327" s="191">
        <v>9</v>
      </c>
      <c r="Q327" s="192">
        <v>40.216009999999997</v>
      </c>
      <c r="R327" s="192">
        <v>140.22624999999999</v>
      </c>
      <c r="S327" s="163">
        <v>19.600000000000001</v>
      </c>
      <c r="T327" s="157">
        <v>41187</v>
      </c>
      <c r="Z327" s="170">
        <f>T327-$G327</f>
        <v>39</v>
      </c>
      <c r="AF327" s="161">
        <v>53</v>
      </c>
      <c r="AG327" s="161">
        <v>1</v>
      </c>
      <c r="AH327" s="161">
        <v>75.7</v>
      </c>
      <c r="AI327" s="161">
        <v>16.100000000000001</v>
      </c>
      <c r="AJ327" s="161">
        <v>8</v>
      </c>
      <c r="AK327" s="161">
        <v>64.900000000000006</v>
      </c>
      <c r="AL327" s="161">
        <v>14.1</v>
      </c>
      <c r="AM327" s="161">
        <v>7</v>
      </c>
      <c r="AN327" s="161">
        <v>68.8</v>
      </c>
      <c r="AO327" s="161">
        <v>14.9</v>
      </c>
      <c r="AP327" s="161">
        <v>11</v>
      </c>
      <c r="AQ327" s="182">
        <f t="shared" si="80"/>
        <v>69.800000000000011</v>
      </c>
      <c r="AR327" s="182">
        <f t="shared" si="81"/>
        <v>15.033333333333333</v>
      </c>
      <c r="AS327" s="182">
        <f t="shared" si="82"/>
        <v>8.6666666666666661</v>
      </c>
    </row>
    <row r="328" spans="1:46">
      <c r="A328" s="158" t="s">
        <v>328</v>
      </c>
      <c r="B328" s="181" t="s">
        <v>682</v>
      </c>
      <c r="C328" s="158" t="s">
        <v>328</v>
      </c>
      <c r="D328" s="188">
        <v>1</v>
      </c>
      <c r="E328" s="188">
        <v>2</v>
      </c>
      <c r="F328" s="188">
        <v>10</v>
      </c>
      <c r="G328" s="178">
        <v>41148</v>
      </c>
      <c r="H328" s="179">
        <v>25</v>
      </c>
      <c r="I328" s="188">
        <v>86</v>
      </c>
      <c r="J328" s="189" t="s">
        <v>181</v>
      </c>
      <c r="L328" s="188" t="s">
        <v>183</v>
      </c>
      <c r="M328" s="190" t="s">
        <v>210</v>
      </c>
      <c r="N328" s="190" t="s">
        <v>215</v>
      </c>
      <c r="O328" s="190" t="s">
        <v>329</v>
      </c>
      <c r="P328" s="191">
        <v>9</v>
      </c>
      <c r="Q328" s="192">
        <v>40.216009999999997</v>
      </c>
      <c r="R328" s="192">
        <v>140.22624999999999</v>
      </c>
      <c r="S328" s="163">
        <v>19.600000000000001</v>
      </c>
      <c r="T328" s="157">
        <v>41187</v>
      </c>
      <c r="Z328" s="170">
        <f>T328-$G328</f>
        <v>39</v>
      </c>
      <c r="AF328" s="161">
        <v>87</v>
      </c>
      <c r="AG328" s="161">
        <v>0</v>
      </c>
      <c r="AH328" s="161">
        <v>55.2</v>
      </c>
      <c r="AI328" s="161">
        <v>16.100000000000001</v>
      </c>
      <c r="AJ328" s="161">
        <v>9</v>
      </c>
      <c r="AK328" s="161">
        <v>52.5</v>
      </c>
      <c r="AL328" s="161">
        <v>14.4</v>
      </c>
      <c r="AM328" s="161">
        <v>8</v>
      </c>
      <c r="AN328" s="161">
        <v>60.6</v>
      </c>
      <c r="AO328" s="161">
        <v>18.399999999999999</v>
      </c>
      <c r="AP328" s="161">
        <v>8</v>
      </c>
      <c r="AQ328" s="182">
        <f t="shared" si="80"/>
        <v>56.1</v>
      </c>
      <c r="AR328" s="182">
        <f t="shared" si="81"/>
        <v>16.3</v>
      </c>
      <c r="AS328" s="182">
        <f t="shared" si="82"/>
        <v>8.3333333333333339</v>
      </c>
    </row>
    <row r="329" spans="1:46">
      <c r="A329" s="158" t="s">
        <v>328</v>
      </c>
      <c r="B329" s="181" t="s">
        <v>682</v>
      </c>
      <c r="C329" s="158" t="s">
        <v>328</v>
      </c>
      <c r="D329" s="188">
        <v>3</v>
      </c>
      <c r="E329" s="188">
        <v>1</v>
      </c>
      <c r="F329" s="188">
        <v>12.5</v>
      </c>
      <c r="G329" s="178">
        <v>42170</v>
      </c>
      <c r="H329" s="179">
        <v>311</v>
      </c>
      <c r="I329" s="188">
        <v>128</v>
      </c>
      <c r="J329" s="189" t="s">
        <v>181</v>
      </c>
      <c r="L329" s="188" t="s">
        <v>183</v>
      </c>
      <c r="M329" s="190" t="s">
        <v>210</v>
      </c>
      <c r="N329" s="190" t="s">
        <v>215</v>
      </c>
      <c r="O329" s="190" t="s">
        <v>329</v>
      </c>
      <c r="P329" s="191">
        <v>9</v>
      </c>
      <c r="Q329" s="192">
        <v>40.216009999999997</v>
      </c>
      <c r="R329" s="192">
        <v>140.22624999999999</v>
      </c>
      <c r="S329" s="163">
        <v>19.600000000000001</v>
      </c>
      <c r="AF329" s="161">
        <v>143</v>
      </c>
      <c r="AG329" s="169">
        <v>0</v>
      </c>
      <c r="AH329" s="182">
        <v>85.1</v>
      </c>
      <c r="AI329" s="182">
        <v>24.4</v>
      </c>
      <c r="AJ329" s="169">
        <v>13</v>
      </c>
      <c r="AK329" s="182">
        <v>80.2</v>
      </c>
      <c r="AL329" s="182">
        <v>19.600000000000001</v>
      </c>
      <c r="AM329" s="169">
        <v>9</v>
      </c>
      <c r="AN329" s="182">
        <v>86.7</v>
      </c>
      <c r="AO329" s="182">
        <v>19.3</v>
      </c>
      <c r="AP329" s="169">
        <v>9</v>
      </c>
      <c r="AQ329" s="182">
        <f t="shared" si="80"/>
        <v>84</v>
      </c>
      <c r="AR329" s="182">
        <f t="shared" si="81"/>
        <v>21.099999999999998</v>
      </c>
      <c r="AS329" s="182">
        <f t="shared" si="82"/>
        <v>10.333333333333334</v>
      </c>
      <c r="AT329" s="158"/>
    </row>
    <row r="330" spans="1:46">
      <c r="A330" s="158" t="s">
        <v>328</v>
      </c>
      <c r="B330" s="181" t="s">
        <v>682</v>
      </c>
      <c r="C330" s="158" t="s">
        <v>328</v>
      </c>
      <c r="D330" s="188">
        <v>3</v>
      </c>
      <c r="E330" s="188">
        <v>1</v>
      </c>
      <c r="F330" s="188">
        <v>12.5</v>
      </c>
      <c r="G330" s="178">
        <v>42170</v>
      </c>
      <c r="H330" s="179">
        <v>312</v>
      </c>
      <c r="I330" s="188">
        <v>129</v>
      </c>
      <c r="J330" s="189" t="s">
        <v>181</v>
      </c>
      <c r="L330" s="188" t="s">
        <v>183</v>
      </c>
      <c r="M330" s="190" t="s">
        <v>210</v>
      </c>
      <c r="N330" s="190" t="s">
        <v>215</v>
      </c>
      <c r="O330" s="190" t="s">
        <v>329</v>
      </c>
      <c r="P330" s="191">
        <v>9</v>
      </c>
      <c r="Q330" s="192">
        <v>40.216009999999997</v>
      </c>
      <c r="R330" s="192">
        <v>140.22624999999999</v>
      </c>
      <c r="S330" s="163">
        <v>19.600000000000001</v>
      </c>
      <c r="AF330" s="161">
        <v>90</v>
      </c>
      <c r="AG330" s="169">
        <v>0</v>
      </c>
      <c r="AH330" s="182">
        <v>53.1</v>
      </c>
      <c r="AI330" s="182">
        <v>16.3</v>
      </c>
      <c r="AJ330" s="169">
        <v>8</v>
      </c>
      <c r="AK330" s="182">
        <v>54.3</v>
      </c>
      <c r="AL330" s="182">
        <v>13.1</v>
      </c>
      <c r="AM330" s="169">
        <v>11</v>
      </c>
      <c r="AN330" s="182">
        <v>54.8</v>
      </c>
      <c r="AO330" s="182">
        <v>12.5</v>
      </c>
      <c r="AP330" s="169">
        <v>9</v>
      </c>
      <c r="AQ330" s="182">
        <f t="shared" si="80"/>
        <v>54.066666666666663</v>
      </c>
      <c r="AR330" s="182">
        <f t="shared" si="81"/>
        <v>13.966666666666667</v>
      </c>
      <c r="AS330" s="182">
        <f t="shared" si="82"/>
        <v>9.3333333333333339</v>
      </c>
      <c r="AT330" s="158"/>
    </row>
    <row r="331" spans="1:46">
      <c r="A331" s="158" t="s">
        <v>328</v>
      </c>
      <c r="B331" s="181" t="s">
        <v>682</v>
      </c>
      <c r="C331" s="158" t="s">
        <v>328</v>
      </c>
      <c r="D331" s="188">
        <v>3</v>
      </c>
      <c r="E331" s="188">
        <v>1</v>
      </c>
      <c r="F331" s="188">
        <v>12.5</v>
      </c>
      <c r="G331" s="178">
        <v>42170</v>
      </c>
      <c r="H331" s="179">
        <v>313</v>
      </c>
      <c r="I331" s="188">
        <v>130</v>
      </c>
      <c r="J331" s="189" t="s">
        <v>181</v>
      </c>
      <c r="L331" s="188" t="s">
        <v>183</v>
      </c>
      <c r="M331" s="190" t="s">
        <v>210</v>
      </c>
      <c r="N331" s="190" t="s">
        <v>215</v>
      </c>
      <c r="O331" s="190" t="s">
        <v>329</v>
      </c>
      <c r="P331" s="191">
        <v>9</v>
      </c>
      <c r="Q331" s="192">
        <v>40.216009999999997</v>
      </c>
      <c r="R331" s="192">
        <v>140.22624999999999</v>
      </c>
      <c r="S331" s="163">
        <v>19.600000000000001</v>
      </c>
      <c r="AF331" s="161">
        <v>79</v>
      </c>
      <c r="AG331" s="169">
        <v>0</v>
      </c>
      <c r="AH331" s="182">
        <v>57.8</v>
      </c>
      <c r="AI331" s="182">
        <v>13.7</v>
      </c>
      <c r="AJ331" s="169">
        <v>9</v>
      </c>
      <c r="AK331" s="182">
        <v>56.2</v>
      </c>
      <c r="AL331" s="182">
        <v>13.2</v>
      </c>
      <c r="AM331" s="169">
        <v>11</v>
      </c>
      <c r="AN331" s="182">
        <v>65.5</v>
      </c>
      <c r="AO331" s="182">
        <v>15.3</v>
      </c>
      <c r="AP331" s="169">
        <v>10</v>
      </c>
      <c r="AQ331" s="182">
        <f t="shared" si="80"/>
        <v>59.833333333333336</v>
      </c>
      <c r="AR331" s="182">
        <f t="shared" si="81"/>
        <v>14.066666666666668</v>
      </c>
      <c r="AS331" s="182">
        <f t="shared" si="82"/>
        <v>10</v>
      </c>
      <c r="AT331" s="158"/>
    </row>
    <row r="332" spans="1:46">
      <c r="A332" s="158" t="s">
        <v>328</v>
      </c>
      <c r="B332" s="181" t="s">
        <v>682</v>
      </c>
      <c r="C332" s="158" t="s">
        <v>328</v>
      </c>
      <c r="D332" s="188">
        <v>1</v>
      </c>
      <c r="E332" s="188">
        <v>1</v>
      </c>
      <c r="F332" s="188">
        <v>15</v>
      </c>
      <c r="G332" s="178">
        <v>41148</v>
      </c>
      <c r="H332" s="179">
        <v>88</v>
      </c>
      <c r="I332" s="188">
        <v>88</v>
      </c>
      <c r="J332" s="189" t="s">
        <v>181</v>
      </c>
      <c r="L332" s="188" t="s">
        <v>183</v>
      </c>
      <c r="M332" s="190" t="s">
        <v>210</v>
      </c>
      <c r="N332" s="190" t="s">
        <v>215</v>
      </c>
      <c r="O332" s="190" t="s">
        <v>329</v>
      </c>
      <c r="P332" s="191">
        <v>9</v>
      </c>
      <c r="Q332" s="192">
        <v>40.216009999999997</v>
      </c>
      <c r="R332" s="192">
        <v>140.22624999999999</v>
      </c>
      <c r="S332" s="163">
        <v>19.600000000000001</v>
      </c>
      <c r="T332" s="157">
        <v>41220</v>
      </c>
      <c r="U332" s="157">
        <v>41227</v>
      </c>
      <c r="V332" s="157">
        <v>41246</v>
      </c>
      <c r="W332" s="157">
        <v>41253</v>
      </c>
      <c r="X332" s="157">
        <v>41290</v>
      </c>
      <c r="Y332" s="157">
        <v>41292</v>
      </c>
      <c r="Z332" s="170">
        <f t="shared" ref="Z332:AE332" si="83">T332-$G332</f>
        <v>72</v>
      </c>
      <c r="AA332" s="170">
        <f t="shared" si="83"/>
        <v>79</v>
      </c>
      <c r="AB332" s="170">
        <f t="shared" si="83"/>
        <v>98</v>
      </c>
      <c r="AC332" s="170">
        <f t="shared" si="83"/>
        <v>105</v>
      </c>
      <c r="AD332" s="170">
        <f t="shared" si="83"/>
        <v>142</v>
      </c>
      <c r="AE332" s="170">
        <f t="shared" si="83"/>
        <v>144</v>
      </c>
      <c r="AF332" s="161">
        <v>38</v>
      </c>
      <c r="AG332" s="161">
        <v>16</v>
      </c>
      <c r="AH332" s="161">
        <v>223.6</v>
      </c>
      <c r="AI332" s="161">
        <v>173.4</v>
      </c>
      <c r="AJ332" s="161">
        <v>19</v>
      </c>
      <c r="AK332" s="161">
        <v>228.3</v>
      </c>
      <c r="AL332" s="161">
        <v>176.8</v>
      </c>
      <c r="AM332" s="161">
        <v>20</v>
      </c>
      <c r="AN332" s="161">
        <v>235.5</v>
      </c>
      <c r="AO332" s="161">
        <v>176.7</v>
      </c>
      <c r="AP332" s="161">
        <v>17</v>
      </c>
      <c r="AQ332" s="182">
        <f t="shared" si="80"/>
        <v>229.13333333333333</v>
      </c>
      <c r="AR332" s="182">
        <f t="shared" si="81"/>
        <v>175.63333333333335</v>
      </c>
      <c r="AS332" s="182">
        <f t="shared" si="82"/>
        <v>18.666666666666668</v>
      </c>
    </row>
    <row r="333" spans="1:46">
      <c r="A333" s="158" t="s">
        <v>180</v>
      </c>
      <c r="B333" s="181" t="s">
        <v>683</v>
      </c>
      <c r="C333" s="158" t="s">
        <v>180</v>
      </c>
      <c r="D333" s="188">
        <v>1</v>
      </c>
      <c r="E333" s="188">
        <v>2</v>
      </c>
      <c r="F333" s="188">
        <v>10</v>
      </c>
      <c r="G333" s="178">
        <v>41148</v>
      </c>
      <c r="H333" s="179">
        <v>16</v>
      </c>
      <c r="I333" s="188">
        <v>61</v>
      </c>
      <c r="J333" s="189" t="s">
        <v>181</v>
      </c>
      <c r="K333" s="188" t="s">
        <v>182</v>
      </c>
      <c r="L333" s="188" t="s">
        <v>183</v>
      </c>
      <c r="M333" s="158" t="s">
        <v>184</v>
      </c>
      <c r="N333" s="158" t="s">
        <v>185</v>
      </c>
      <c r="P333" s="188">
        <v>1</v>
      </c>
      <c r="Q333" s="192">
        <v>26.340312000000001</v>
      </c>
      <c r="R333" s="192">
        <v>127.854968</v>
      </c>
      <c r="S333" s="163">
        <v>5.7030000000000003</v>
      </c>
      <c r="AF333" s="161">
        <v>76</v>
      </c>
      <c r="AG333" s="161">
        <v>0</v>
      </c>
      <c r="AH333" s="161">
        <v>154</v>
      </c>
      <c r="AI333" s="161">
        <v>90.6</v>
      </c>
      <c r="AJ333" s="161">
        <v>19</v>
      </c>
      <c r="AK333" s="161">
        <v>169.4</v>
      </c>
      <c r="AL333" s="161">
        <v>103</v>
      </c>
      <c r="AM333" s="161">
        <v>15</v>
      </c>
      <c r="AN333" s="161">
        <v>173.5</v>
      </c>
      <c r="AO333" s="161">
        <v>95.6</v>
      </c>
      <c r="AP333" s="161">
        <v>19</v>
      </c>
      <c r="AQ333" s="182">
        <f t="shared" si="80"/>
        <v>165.63333333333333</v>
      </c>
      <c r="AR333" s="182">
        <f t="shared" si="81"/>
        <v>96.399999999999991</v>
      </c>
      <c r="AS333" s="182">
        <f t="shared" si="82"/>
        <v>17.666666666666668</v>
      </c>
    </row>
    <row r="334" spans="1:46">
      <c r="A334" s="158" t="s">
        <v>180</v>
      </c>
      <c r="B334" s="181" t="s">
        <v>683</v>
      </c>
      <c r="C334" s="158" t="s">
        <v>180</v>
      </c>
      <c r="D334" s="188">
        <v>1</v>
      </c>
      <c r="E334" s="188">
        <v>2</v>
      </c>
      <c r="F334" s="188">
        <v>10</v>
      </c>
      <c r="G334" s="178">
        <v>41148</v>
      </c>
      <c r="H334" s="179">
        <v>17</v>
      </c>
      <c r="I334" s="188">
        <v>62</v>
      </c>
      <c r="J334" s="189" t="s">
        <v>181</v>
      </c>
      <c r="K334" s="188" t="s">
        <v>182</v>
      </c>
      <c r="L334" s="188" t="s">
        <v>183</v>
      </c>
      <c r="M334" s="158" t="s">
        <v>184</v>
      </c>
      <c r="N334" s="158" t="s">
        <v>185</v>
      </c>
      <c r="P334" s="188">
        <v>1</v>
      </c>
      <c r="Q334" s="192">
        <v>26.340312000000001</v>
      </c>
      <c r="R334" s="192">
        <v>127.854968</v>
      </c>
      <c r="S334" s="163">
        <v>5.7030000000000003</v>
      </c>
      <c r="AF334" s="161">
        <v>66</v>
      </c>
      <c r="AG334" s="161">
        <v>0</v>
      </c>
      <c r="AH334" s="161">
        <v>165</v>
      </c>
      <c r="AI334" s="161">
        <v>84.3</v>
      </c>
      <c r="AJ334" s="161">
        <v>14</v>
      </c>
      <c r="AK334" s="161">
        <v>151.19999999999999</v>
      </c>
      <c r="AL334" s="161">
        <v>80.8</v>
      </c>
      <c r="AM334" s="161">
        <v>17</v>
      </c>
      <c r="AN334" s="161">
        <v>160.19999999999999</v>
      </c>
      <c r="AO334" s="161">
        <v>81.2</v>
      </c>
      <c r="AP334" s="161">
        <v>13</v>
      </c>
      <c r="AQ334" s="182">
        <f t="shared" si="80"/>
        <v>158.79999999999998</v>
      </c>
      <c r="AR334" s="182">
        <f t="shared" si="81"/>
        <v>82.100000000000009</v>
      </c>
      <c r="AS334" s="182">
        <f t="shared" si="82"/>
        <v>14.666666666666666</v>
      </c>
    </row>
    <row r="335" spans="1:46">
      <c r="A335" s="158" t="s">
        <v>180</v>
      </c>
      <c r="B335" s="181" t="s">
        <v>683</v>
      </c>
      <c r="C335" s="158" t="s">
        <v>180</v>
      </c>
      <c r="D335" s="188">
        <v>1</v>
      </c>
      <c r="E335" s="188">
        <v>2</v>
      </c>
      <c r="F335" s="188">
        <v>10</v>
      </c>
      <c r="G335" s="178">
        <v>41148</v>
      </c>
      <c r="H335" s="179">
        <v>18</v>
      </c>
      <c r="I335" s="188">
        <v>63</v>
      </c>
      <c r="J335" s="189" t="s">
        <v>181</v>
      </c>
      <c r="K335" s="188" t="s">
        <v>182</v>
      </c>
      <c r="L335" s="188" t="s">
        <v>183</v>
      </c>
      <c r="M335" s="158" t="s">
        <v>184</v>
      </c>
      <c r="N335" s="158" t="s">
        <v>185</v>
      </c>
      <c r="P335" s="188">
        <v>1</v>
      </c>
      <c r="Q335" s="192">
        <v>26.340312000000001</v>
      </c>
      <c r="R335" s="192">
        <v>127.854968</v>
      </c>
      <c r="S335" s="163">
        <v>5.7030000000000003</v>
      </c>
      <c r="AF335" s="161">
        <v>79</v>
      </c>
      <c r="AG335" s="161">
        <v>0</v>
      </c>
      <c r="AH335" s="161">
        <v>169.8</v>
      </c>
      <c r="AI335" s="161">
        <v>94.2</v>
      </c>
      <c r="AJ335" s="161">
        <v>13</v>
      </c>
      <c r="AK335" s="161">
        <v>165</v>
      </c>
      <c r="AL335" s="161">
        <v>95.3</v>
      </c>
      <c r="AM335" s="161">
        <v>15</v>
      </c>
      <c r="AN335" s="161">
        <v>169.6</v>
      </c>
      <c r="AO335" s="161">
        <v>92.7</v>
      </c>
      <c r="AP335" s="161">
        <v>17</v>
      </c>
      <c r="AQ335" s="182">
        <f t="shared" si="80"/>
        <v>168.13333333333333</v>
      </c>
      <c r="AR335" s="182">
        <f t="shared" si="81"/>
        <v>94.066666666666663</v>
      </c>
      <c r="AS335" s="182">
        <f t="shared" si="82"/>
        <v>15</v>
      </c>
    </row>
    <row r="336" spans="1:46">
      <c r="A336" s="158" t="s">
        <v>180</v>
      </c>
      <c r="B336" s="181" t="s">
        <v>683</v>
      </c>
      <c r="C336" s="158" t="s">
        <v>180</v>
      </c>
      <c r="D336" s="188">
        <v>3</v>
      </c>
      <c r="E336" s="188">
        <v>1</v>
      </c>
      <c r="F336" s="188">
        <v>12.5</v>
      </c>
      <c r="G336" s="178">
        <v>42170</v>
      </c>
      <c r="H336" s="179">
        <v>305</v>
      </c>
      <c r="I336" s="188">
        <v>121</v>
      </c>
      <c r="J336" s="189" t="s">
        <v>181</v>
      </c>
      <c r="K336" s="188" t="s">
        <v>182</v>
      </c>
      <c r="L336" s="188" t="s">
        <v>183</v>
      </c>
      <c r="M336" s="158" t="s">
        <v>184</v>
      </c>
      <c r="N336" s="158" t="s">
        <v>185</v>
      </c>
      <c r="P336" s="188">
        <v>1</v>
      </c>
      <c r="Q336" s="192">
        <v>26.340312000000001</v>
      </c>
      <c r="R336" s="192">
        <v>127.854968</v>
      </c>
      <c r="S336" s="163">
        <v>5.7030000000000003</v>
      </c>
      <c r="AF336" s="161">
        <v>78</v>
      </c>
      <c r="AG336" s="169">
        <v>0</v>
      </c>
      <c r="AH336" s="182">
        <v>135.5</v>
      </c>
      <c r="AI336" s="182">
        <v>67.099999999999994</v>
      </c>
      <c r="AJ336" s="169">
        <v>10</v>
      </c>
      <c r="AK336" s="182">
        <v>153.6</v>
      </c>
      <c r="AL336" s="182">
        <v>66.099999999999994</v>
      </c>
      <c r="AM336" s="169">
        <v>13</v>
      </c>
      <c r="AN336" s="182">
        <v>158.6</v>
      </c>
      <c r="AO336" s="182">
        <v>83.6</v>
      </c>
      <c r="AP336" s="169">
        <v>18</v>
      </c>
      <c r="AQ336" s="182">
        <f t="shared" si="80"/>
        <v>149.23333333333335</v>
      </c>
      <c r="AR336" s="182">
        <f t="shared" si="81"/>
        <v>72.266666666666666</v>
      </c>
      <c r="AS336" s="182">
        <f t="shared" si="82"/>
        <v>13.666666666666666</v>
      </c>
      <c r="AT336" s="158"/>
    </row>
    <row r="337" spans="1:46">
      <c r="A337" s="158" t="s">
        <v>180</v>
      </c>
      <c r="B337" s="181" t="s">
        <v>683</v>
      </c>
      <c r="C337" s="158" t="s">
        <v>180</v>
      </c>
      <c r="D337" s="188">
        <v>1</v>
      </c>
      <c r="E337" s="188">
        <v>1</v>
      </c>
      <c r="F337" s="188">
        <v>15</v>
      </c>
      <c r="G337" s="178">
        <v>41148</v>
      </c>
      <c r="H337" s="179">
        <v>79</v>
      </c>
      <c r="I337" s="188">
        <v>64</v>
      </c>
      <c r="J337" s="189" t="s">
        <v>181</v>
      </c>
      <c r="K337" s="188" t="s">
        <v>182</v>
      </c>
      <c r="L337" s="188" t="s">
        <v>183</v>
      </c>
      <c r="M337" s="158" t="s">
        <v>184</v>
      </c>
      <c r="N337" s="158" t="s">
        <v>185</v>
      </c>
      <c r="P337" s="188">
        <v>1</v>
      </c>
      <c r="Q337" s="192">
        <v>26.340312000000001</v>
      </c>
      <c r="R337" s="192">
        <v>127.854968</v>
      </c>
      <c r="S337" s="163">
        <v>5.7030000000000003</v>
      </c>
      <c r="T337" s="157">
        <v>41484</v>
      </c>
      <c r="U337" s="157">
        <v>41498</v>
      </c>
      <c r="V337" s="157">
        <v>41508</v>
      </c>
      <c r="Z337" s="170">
        <f t="shared" ref="Z337:AB338" si="84">T337-$G337</f>
        <v>336</v>
      </c>
      <c r="AA337" s="170">
        <f t="shared" si="84"/>
        <v>350</v>
      </c>
      <c r="AB337" s="170">
        <f t="shared" si="84"/>
        <v>360</v>
      </c>
      <c r="AF337" s="161">
        <v>59</v>
      </c>
      <c r="AG337" s="161">
        <v>4</v>
      </c>
      <c r="AH337" s="161">
        <v>174.2</v>
      </c>
      <c r="AI337" s="161">
        <v>94.7</v>
      </c>
      <c r="AJ337" s="161">
        <v>15</v>
      </c>
      <c r="AK337" s="161">
        <v>174.8</v>
      </c>
      <c r="AL337" s="161">
        <v>95</v>
      </c>
      <c r="AM337" s="161">
        <v>14</v>
      </c>
      <c r="AN337" s="161">
        <v>188.8</v>
      </c>
      <c r="AO337" s="161">
        <v>115.2</v>
      </c>
      <c r="AP337" s="161">
        <v>16</v>
      </c>
      <c r="AQ337" s="182">
        <f t="shared" si="80"/>
        <v>179.26666666666665</v>
      </c>
      <c r="AR337" s="182">
        <f t="shared" si="81"/>
        <v>101.63333333333333</v>
      </c>
      <c r="AS337" s="182">
        <f t="shared" si="82"/>
        <v>15</v>
      </c>
    </row>
    <row r="338" spans="1:46">
      <c r="A338" s="158" t="s">
        <v>180</v>
      </c>
      <c r="B338" s="181" t="s">
        <v>683</v>
      </c>
      <c r="C338" s="158" t="s">
        <v>180</v>
      </c>
      <c r="D338" s="188">
        <v>1</v>
      </c>
      <c r="E338" s="188">
        <v>1</v>
      </c>
      <c r="F338" s="188">
        <v>15</v>
      </c>
      <c r="G338" s="178">
        <v>41148</v>
      </c>
      <c r="H338" s="179">
        <v>80</v>
      </c>
      <c r="I338" s="188">
        <v>65</v>
      </c>
      <c r="J338" s="189" t="s">
        <v>181</v>
      </c>
      <c r="K338" s="188" t="s">
        <v>182</v>
      </c>
      <c r="L338" s="188" t="s">
        <v>183</v>
      </c>
      <c r="M338" s="158" t="s">
        <v>184</v>
      </c>
      <c r="N338" s="158" t="s">
        <v>185</v>
      </c>
      <c r="P338" s="188">
        <v>1</v>
      </c>
      <c r="Q338" s="192">
        <v>26.340312000000001</v>
      </c>
      <c r="R338" s="192">
        <v>127.854968</v>
      </c>
      <c r="S338" s="163">
        <v>5.7030000000000003</v>
      </c>
      <c r="T338" s="157">
        <v>41484</v>
      </c>
      <c r="U338" s="157">
        <v>41491</v>
      </c>
      <c r="V338" s="157">
        <v>41502</v>
      </c>
      <c r="W338" s="157">
        <v>41508</v>
      </c>
      <c r="Z338" s="170">
        <f t="shared" si="84"/>
        <v>336</v>
      </c>
      <c r="AA338" s="170">
        <f t="shared" si="84"/>
        <v>343</v>
      </c>
      <c r="AB338" s="170">
        <f t="shared" si="84"/>
        <v>354</v>
      </c>
      <c r="AC338" s="170">
        <f>W338-$G338</f>
        <v>360</v>
      </c>
      <c r="AF338" s="161">
        <v>48</v>
      </c>
      <c r="AG338" s="161">
        <v>2</v>
      </c>
      <c r="AH338" s="161">
        <v>186.2</v>
      </c>
      <c r="AI338" s="161">
        <v>88.8</v>
      </c>
      <c r="AJ338" s="161">
        <v>13</v>
      </c>
      <c r="AK338" s="161">
        <v>176</v>
      </c>
      <c r="AL338" s="161">
        <v>91.7</v>
      </c>
      <c r="AM338" s="161">
        <v>13</v>
      </c>
      <c r="AN338" s="161">
        <v>179.8</v>
      </c>
      <c r="AO338" s="161">
        <v>91.3</v>
      </c>
      <c r="AP338" s="161">
        <v>14</v>
      </c>
      <c r="AQ338" s="182">
        <f t="shared" si="80"/>
        <v>180.66666666666666</v>
      </c>
      <c r="AR338" s="182">
        <f t="shared" si="81"/>
        <v>90.600000000000009</v>
      </c>
      <c r="AS338" s="182">
        <f t="shared" si="82"/>
        <v>13.333333333333334</v>
      </c>
    </row>
    <row r="339" spans="1:46" s="160" customFormat="1">
      <c r="A339" s="158" t="s">
        <v>180</v>
      </c>
      <c r="B339" s="181" t="s">
        <v>683</v>
      </c>
      <c r="C339" s="158" t="s">
        <v>180</v>
      </c>
      <c r="D339" s="188">
        <v>1</v>
      </c>
      <c r="E339" s="188">
        <v>1</v>
      </c>
      <c r="F339" s="188">
        <v>15</v>
      </c>
      <c r="G339" s="178">
        <v>41148</v>
      </c>
      <c r="H339" s="179">
        <v>81</v>
      </c>
      <c r="I339" s="188">
        <v>66</v>
      </c>
      <c r="J339" s="189" t="s">
        <v>181</v>
      </c>
      <c r="K339" s="188" t="s">
        <v>182</v>
      </c>
      <c r="L339" s="188" t="s">
        <v>183</v>
      </c>
      <c r="M339" s="158" t="s">
        <v>184</v>
      </c>
      <c r="N339" s="158" t="s">
        <v>185</v>
      </c>
      <c r="O339" s="158"/>
      <c r="P339" s="188">
        <v>1</v>
      </c>
      <c r="Q339" s="192">
        <v>26.340312000000001</v>
      </c>
      <c r="R339" s="192">
        <v>127.854968</v>
      </c>
      <c r="S339" s="163">
        <v>5.7030000000000003</v>
      </c>
      <c r="T339" s="157">
        <v>41484</v>
      </c>
      <c r="U339" s="157">
        <v>41508</v>
      </c>
      <c r="V339" s="157"/>
      <c r="W339" s="157"/>
      <c r="X339" s="157"/>
      <c r="Y339" s="157"/>
      <c r="Z339" s="170">
        <f>T339-$G339</f>
        <v>336</v>
      </c>
      <c r="AA339" s="170">
        <f>U339-$G339</f>
        <v>360</v>
      </c>
      <c r="AB339" s="170"/>
      <c r="AC339" s="170"/>
      <c r="AD339" s="170"/>
      <c r="AE339" s="170"/>
      <c r="AF339" s="161">
        <v>42</v>
      </c>
      <c r="AG339" s="161">
        <v>2</v>
      </c>
      <c r="AH339" s="161">
        <v>153.69999999999999</v>
      </c>
      <c r="AI339" s="161">
        <v>104</v>
      </c>
      <c r="AJ339" s="161">
        <v>9</v>
      </c>
      <c r="AK339" s="161">
        <v>192.8</v>
      </c>
      <c r="AL339" s="161">
        <v>101</v>
      </c>
      <c r="AM339" s="161">
        <v>14</v>
      </c>
      <c r="AN339" s="161">
        <v>197.5</v>
      </c>
      <c r="AO339" s="161">
        <v>110.4</v>
      </c>
      <c r="AP339" s="161">
        <v>16</v>
      </c>
      <c r="AQ339" s="182">
        <f t="shared" si="80"/>
        <v>181.33333333333334</v>
      </c>
      <c r="AR339" s="182">
        <f t="shared" si="81"/>
        <v>105.13333333333333</v>
      </c>
      <c r="AS339" s="182">
        <f t="shared" si="82"/>
        <v>13</v>
      </c>
      <c r="AT339" s="193"/>
    </row>
  </sheetData>
  <sortState xmlns:xlrd2="http://schemas.microsoft.com/office/spreadsheetml/2017/richdata2" ref="B2:AV339">
    <sortCondition ref="B2:B339"/>
  </sortState>
  <printOptions horizontalCentered="1" gridLines="1"/>
  <pageMargins left="0" right="0" top="0.75" bottom="0.75" header="0.3" footer="0.3"/>
  <pageSetup scale="63" fitToHeight="0" orientation="landscape" r:id="rId1"/>
  <headerFooter scaleWithDoc="0" alignWithMargins="0">
    <oddHeader>&amp;L&amp;F&amp;C&amp;A&amp;R&amp;D</oddHeader>
    <oddFooter>Page &amp;P of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2"/>
  <sheetViews>
    <sheetView topLeftCell="A7" workbookViewId="0">
      <selection activeCell="E23" sqref="E23"/>
    </sheetView>
  </sheetViews>
  <sheetFormatPr baseColWidth="10" defaultColWidth="8.83203125" defaultRowHeight="15"/>
  <cols>
    <col min="1" max="1" width="10.33203125" bestFit="1" customWidth="1"/>
  </cols>
  <sheetData>
    <row r="1" spans="1:15">
      <c r="A1" s="245" t="s">
        <v>0</v>
      </c>
      <c r="B1" s="1" t="s">
        <v>1</v>
      </c>
      <c r="C1" s="1" t="s">
        <v>1</v>
      </c>
      <c r="D1" s="246" t="s">
        <v>4</v>
      </c>
      <c r="E1" s="1" t="s">
        <v>1</v>
      </c>
      <c r="F1" s="1" t="s">
        <v>6</v>
      </c>
      <c r="G1" s="1" t="s">
        <v>6</v>
      </c>
      <c r="I1" s="245" t="s">
        <v>0</v>
      </c>
      <c r="J1" s="1" t="s">
        <v>1</v>
      </c>
      <c r="K1" s="1" t="s">
        <v>1</v>
      </c>
      <c r="L1" s="246" t="s">
        <v>4</v>
      </c>
      <c r="M1" s="1" t="s">
        <v>1</v>
      </c>
      <c r="N1" s="1" t="s">
        <v>6</v>
      </c>
      <c r="O1" s="1" t="s">
        <v>6</v>
      </c>
    </row>
    <row r="2" spans="1:15">
      <c r="A2" s="245"/>
      <c r="B2" s="1" t="s">
        <v>2</v>
      </c>
      <c r="C2" s="1" t="s">
        <v>3</v>
      </c>
      <c r="D2" s="246"/>
      <c r="E2" s="1" t="s">
        <v>5</v>
      </c>
      <c r="F2" s="1" t="s">
        <v>2</v>
      </c>
      <c r="G2" s="1" t="s">
        <v>3</v>
      </c>
      <c r="I2" s="245"/>
      <c r="J2" s="1" t="s">
        <v>2</v>
      </c>
      <c r="K2" s="1" t="s">
        <v>3</v>
      </c>
      <c r="L2" s="246"/>
      <c r="M2" s="1" t="s">
        <v>5</v>
      </c>
      <c r="N2" s="1" t="s">
        <v>2</v>
      </c>
      <c r="O2" s="1" t="s">
        <v>3</v>
      </c>
    </row>
    <row r="3" spans="1:15" ht="17" thickBot="1">
      <c r="A3" s="2" t="s">
        <v>7</v>
      </c>
      <c r="B3" s="3" t="s">
        <v>8</v>
      </c>
      <c r="C3" s="3" t="s">
        <v>9</v>
      </c>
      <c r="D3" s="3" t="s">
        <v>10</v>
      </c>
      <c r="E3" s="3" t="s">
        <v>11</v>
      </c>
      <c r="F3" s="3" t="s">
        <v>12</v>
      </c>
      <c r="G3" s="3" t="s">
        <v>13</v>
      </c>
      <c r="I3" s="2" t="s">
        <v>7</v>
      </c>
      <c r="J3" s="3" t="s">
        <v>83</v>
      </c>
      <c r="K3" s="3" t="s">
        <v>84</v>
      </c>
      <c r="L3" s="3" t="s">
        <v>85</v>
      </c>
      <c r="M3" s="3" t="s">
        <v>86</v>
      </c>
      <c r="N3" s="3" t="s">
        <v>87</v>
      </c>
      <c r="O3" s="3" t="s">
        <v>88</v>
      </c>
    </row>
    <row r="4" spans="1:15" ht="17" thickBot="1">
      <c r="A4" s="2" t="s">
        <v>14</v>
      </c>
      <c r="B4" s="3" t="s">
        <v>15</v>
      </c>
      <c r="C4" s="3" t="s">
        <v>16</v>
      </c>
      <c r="D4" s="3" t="s">
        <v>17</v>
      </c>
      <c r="E4" s="3" t="s">
        <v>18</v>
      </c>
      <c r="F4" s="3" t="s">
        <v>19</v>
      </c>
      <c r="G4" s="3" t="s">
        <v>20</v>
      </c>
      <c r="I4" s="2" t="s">
        <v>14</v>
      </c>
      <c r="J4" s="3" t="s">
        <v>89</v>
      </c>
      <c r="K4" s="3" t="s">
        <v>90</v>
      </c>
      <c r="L4" s="3" t="s">
        <v>91</v>
      </c>
      <c r="M4" s="3" t="s">
        <v>92</v>
      </c>
      <c r="N4" s="3" t="s">
        <v>93</v>
      </c>
      <c r="O4" s="3" t="s">
        <v>94</v>
      </c>
    </row>
    <row r="5" spans="1:15" ht="17" thickBot="1">
      <c r="A5" s="2" t="s">
        <v>21</v>
      </c>
      <c r="B5" s="3" t="s">
        <v>22</v>
      </c>
      <c r="C5" s="3" t="s">
        <v>23</v>
      </c>
      <c r="D5" s="3" t="s">
        <v>24</v>
      </c>
      <c r="E5" s="3" t="s">
        <v>25</v>
      </c>
      <c r="F5" s="3" t="s">
        <v>26</v>
      </c>
      <c r="G5" s="3" t="s">
        <v>27</v>
      </c>
      <c r="I5" s="2" t="s">
        <v>21</v>
      </c>
      <c r="J5" s="3" t="s">
        <v>95</v>
      </c>
      <c r="K5" s="3" t="s">
        <v>96</v>
      </c>
      <c r="L5" s="3" t="s">
        <v>97</v>
      </c>
      <c r="M5" s="3" t="s">
        <v>98</v>
      </c>
      <c r="N5" s="3" t="s">
        <v>99</v>
      </c>
      <c r="O5" s="3" t="s">
        <v>100</v>
      </c>
    </row>
    <row r="6" spans="1:15" ht="17" thickBot="1">
      <c r="A6" s="2" t="s">
        <v>28</v>
      </c>
      <c r="B6" s="3" t="s">
        <v>29</v>
      </c>
      <c r="C6" s="3" t="s">
        <v>30</v>
      </c>
      <c r="D6" s="3" t="s">
        <v>31</v>
      </c>
      <c r="E6" s="3" t="s">
        <v>32</v>
      </c>
      <c r="F6" s="3" t="s">
        <v>33</v>
      </c>
      <c r="G6" s="3" t="s">
        <v>34</v>
      </c>
      <c r="I6" s="2" t="s">
        <v>28</v>
      </c>
      <c r="J6" s="3" t="s">
        <v>101</v>
      </c>
      <c r="K6" s="3" t="s">
        <v>102</v>
      </c>
      <c r="L6" s="3" t="s">
        <v>103</v>
      </c>
      <c r="M6" s="3" t="s">
        <v>104</v>
      </c>
      <c r="N6" s="3" t="s">
        <v>105</v>
      </c>
      <c r="O6" s="3" t="s">
        <v>106</v>
      </c>
    </row>
    <row r="7" spans="1:15" ht="17" thickBot="1">
      <c r="A7" s="2" t="s">
        <v>35</v>
      </c>
      <c r="B7" s="3" t="s">
        <v>36</v>
      </c>
      <c r="C7" s="3" t="s">
        <v>31</v>
      </c>
      <c r="D7" s="3" t="s">
        <v>29</v>
      </c>
      <c r="E7" s="3" t="s">
        <v>37</v>
      </c>
      <c r="F7" s="3" t="s">
        <v>38</v>
      </c>
      <c r="G7" s="3" t="s">
        <v>39</v>
      </c>
      <c r="I7" s="2" t="s">
        <v>35</v>
      </c>
      <c r="J7" s="3" t="s">
        <v>107</v>
      </c>
      <c r="K7" s="3" t="s">
        <v>103</v>
      </c>
      <c r="L7" s="3" t="s">
        <v>101</v>
      </c>
      <c r="M7" s="3" t="s">
        <v>108</v>
      </c>
      <c r="N7" s="3" t="s">
        <v>109</v>
      </c>
      <c r="O7" s="3" t="s">
        <v>110</v>
      </c>
    </row>
    <row r="8" spans="1:15" ht="17" thickBot="1">
      <c r="A8" s="2" t="s">
        <v>40</v>
      </c>
      <c r="B8" s="5" t="s">
        <v>41</v>
      </c>
      <c r="C8" s="5" t="s">
        <v>42</v>
      </c>
      <c r="D8" s="5" t="s">
        <v>36</v>
      </c>
      <c r="E8" s="3" t="s">
        <v>43</v>
      </c>
      <c r="F8" s="3" t="s">
        <v>44</v>
      </c>
      <c r="G8" s="3" t="s">
        <v>45</v>
      </c>
      <c r="I8" s="2" t="s">
        <v>40</v>
      </c>
      <c r="J8" s="5" t="s">
        <v>111</v>
      </c>
      <c r="K8" s="5" t="s">
        <v>101</v>
      </c>
      <c r="L8" s="5" t="s">
        <v>107</v>
      </c>
      <c r="M8" s="3" t="s">
        <v>112</v>
      </c>
      <c r="N8" s="3" t="s">
        <v>113</v>
      </c>
      <c r="O8" s="3" t="s">
        <v>114</v>
      </c>
    </row>
    <row r="9" spans="1:15" ht="17" thickBot="1">
      <c r="A9" s="2" t="s">
        <v>46</v>
      </c>
      <c r="B9" s="3" t="s">
        <v>47</v>
      </c>
      <c r="C9" s="3" t="s">
        <v>48</v>
      </c>
      <c r="D9" s="3" t="s">
        <v>49</v>
      </c>
      <c r="E9" s="3" t="s">
        <v>50</v>
      </c>
      <c r="F9" s="3" t="s">
        <v>51</v>
      </c>
      <c r="G9" s="3" t="s">
        <v>52</v>
      </c>
      <c r="I9" s="2" t="s">
        <v>46</v>
      </c>
      <c r="J9" s="3" t="s">
        <v>115</v>
      </c>
      <c r="K9" s="3" t="s">
        <v>116</v>
      </c>
      <c r="L9" s="3" t="s">
        <v>117</v>
      </c>
      <c r="M9" s="3" t="s">
        <v>118</v>
      </c>
      <c r="N9" s="3" t="s">
        <v>119</v>
      </c>
      <c r="O9" s="3" t="s">
        <v>120</v>
      </c>
    </row>
    <row r="10" spans="1:15" ht="17" thickBot="1">
      <c r="A10" s="2" t="s">
        <v>53</v>
      </c>
      <c r="B10" s="3" t="s">
        <v>54</v>
      </c>
      <c r="C10" s="3" t="s">
        <v>29</v>
      </c>
      <c r="D10" s="3" t="s">
        <v>55</v>
      </c>
      <c r="E10" s="3" t="s">
        <v>56</v>
      </c>
      <c r="F10" s="3" t="s">
        <v>57</v>
      </c>
      <c r="G10" s="3" t="s">
        <v>58</v>
      </c>
      <c r="I10" s="2" t="s">
        <v>53</v>
      </c>
      <c r="J10" s="3" t="s">
        <v>115</v>
      </c>
      <c r="K10" s="3" t="s">
        <v>101</v>
      </c>
      <c r="L10" s="3" t="s">
        <v>107</v>
      </c>
      <c r="M10" s="3" t="s">
        <v>121</v>
      </c>
      <c r="N10" s="3" t="s">
        <v>113</v>
      </c>
      <c r="O10" s="3" t="s">
        <v>122</v>
      </c>
    </row>
    <row r="11" spans="1:15" ht="17" thickBot="1">
      <c r="A11" s="2" t="s">
        <v>59</v>
      </c>
      <c r="B11" s="3" t="s">
        <v>60</v>
      </c>
      <c r="C11" s="3" t="s">
        <v>61</v>
      </c>
      <c r="D11" s="3" t="s">
        <v>62</v>
      </c>
      <c r="E11" s="3" t="s">
        <v>63</v>
      </c>
      <c r="F11" s="3" t="s">
        <v>64</v>
      </c>
      <c r="G11" s="3" t="s">
        <v>65</v>
      </c>
      <c r="I11" s="2" t="s">
        <v>59</v>
      </c>
      <c r="J11" s="3" t="s">
        <v>123</v>
      </c>
      <c r="K11" s="3" t="s">
        <v>124</v>
      </c>
      <c r="L11" s="3" t="s">
        <v>125</v>
      </c>
      <c r="M11" s="3" t="s">
        <v>126</v>
      </c>
      <c r="N11" s="3" t="s">
        <v>127</v>
      </c>
      <c r="O11" s="3" t="s">
        <v>128</v>
      </c>
    </row>
    <row r="12" spans="1:15" ht="17" thickBot="1">
      <c r="A12" s="2" t="s">
        <v>66</v>
      </c>
      <c r="B12" s="3" t="s">
        <v>48</v>
      </c>
      <c r="C12" s="3" t="s">
        <v>67</v>
      </c>
      <c r="D12" s="3" t="s">
        <v>61</v>
      </c>
      <c r="E12" s="3" t="s">
        <v>68</v>
      </c>
      <c r="F12" s="3" t="s">
        <v>69</v>
      </c>
      <c r="G12" s="3" t="s">
        <v>70</v>
      </c>
      <c r="I12" s="2" t="s">
        <v>66</v>
      </c>
      <c r="J12" s="3" t="s">
        <v>116</v>
      </c>
      <c r="K12" s="3" t="s">
        <v>129</v>
      </c>
      <c r="L12" s="3" t="s">
        <v>124</v>
      </c>
      <c r="M12" s="3" t="s">
        <v>130</v>
      </c>
      <c r="N12" s="3" t="s">
        <v>131</v>
      </c>
      <c r="O12" s="3" t="s">
        <v>132</v>
      </c>
    </row>
    <row r="13" spans="1:15" ht="17" thickBot="1">
      <c r="A13" s="2" t="s">
        <v>71</v>
      </c>
      <c r="B13" s="3" t="s">
        <v>72</v>
      </c>
      <c r="C13" s="3" t="s">
        <v>73</v>
      </c>
      <c r="D13" s="3" t="s">
        <v>74</v>
      </c>
      <c r="E13" s="3" t="s">
        <v>32</v>
      </c>
      <c r="F13" s="3" t="s">
        <v>75</v>
      </c>
      <c r="G13" s="3" t="s">
        <v>76</v>
      </c>
      <c r="I13" s="2" t="s">
        <v>71</v>
      </c>
      <c r="J13" s="3" t="s">
        <v>103</v>
      </c>
      <c r="K13" s="3" t="s">
        <v>133</v>
      </c>
      <c r="L13" s="3" t="s">
        <v>129</v>
      </c>
      <c r="M13" s="3" t="s">
        <v>104</v>
      </c>
      <c r="N13" s="3" t="s">
        <v>134</v>
      </c>
      <c r="O13" s="3" t="s">
        <v>135</v>
      </c>
    </row>
    <row r="14" spans="1:15" ht="17" thickBot="1">
      <c r="A14" s="2" t="s">
        <v>77</v>
      </c>
      <c r="B14" s="3" t="s">
        <v>78</v>
      </c>
      <c r="C14" s="3" t="s">
        <v>79</v>
      </c>
      <c r="D14" s="3" t="s">
        <v>17</v>
      </c>
      <c r="E14" s="3" t="s">
        <v>80</v>
      </c>
      <c r="F14" s="3" t="s">
        <v>81</v>
      </c>
      <c r="G14" s="3" t="s">
        <v>82</v>
      </c>
      <c r="I14" s="2" t="s">
        <v>77</v>
      </c>
      <c r="J14" s="3" t="s">
        <v>89</v>
      </c>
      <c r="K14" s="3" t="s">
        <v>136</v>
      </c>
      <c r="L14" s="3" t="s">
        <v>91</v>
      </c>
      <c r="M14" s="3" t="s">
        <v>137</v>
      </c>
      <c r="N14" s="3" t="s">
        <v>138</v>
      </c>
      <c r="O14" s="3" t="s">
        <v>139</v>
      </c>
    </row>
    <row r="17" spans="1:7">
      <c r="A17" t="s">
        <v>140</v>
      </c>
    </row>
    <row r="20" spans="1:7">
      <c r="A20" s="4" t="s">
        <v>141</v>
      </c>
    </row>
    <row r="21" spans="1:7">
      <c r="A21" s="34" t="s">
        <v>300</v>
      </c>
    </row>
    <row r="23" spans="1:7">
      <c r="A23" s="121" t="s">
        <v>446</v>
      </c>
    </row>
    <row r="24" spans="1:7" ht="19">
      <c r="A24" s="73">
        <v>41061</v>
      </c>
    </row>
    <row r="25" spans="1:7" ht="16">
      <c r="A25" s="65" t="s">
        <v>271</v>
      </c>
    </row>
    <row r="26" spans="1:7">
      <c r="A26" s="66" t="s">
        <v>272</v>
      </c>
    </row>
    <row r="27" spans="1:7" ht="18">
      <c r="A27" s="67"/>
    </row>
    <row r="28" spans="1:7" ht="34">
      <c r="A28" s="68" t="s">
        <v>273</v>
      </c>
      <c r="B28" s="68" t="s">
        <v>274</v>
      </c>
      <c r="C28" s="68" t="s">
        <v>275</v>
      </c>
      <c r="D28" s="68" t="s">
        <v>276</v>
      </c>
      <c r="E28" s="68" t="s">
        <v>277</v>
      </c>
      <c r="F28" s="68" t="s">
        <v>278</v>
      </c>
      <c r="G28" s="68" t="s">
        <v>279</v>
      </c>
    </row>
    <row r="29" spans="1:7" ht="16">
      <c r="A29" s="247"/>
      <c r="B29" s="247"/>
      <c r="C29" s="247"/>
      <c r="D29" s="247"/>
      <c r="E29" s="247"/>
      <c r="F29" s="69">
        <v>1</v>
      </c>
      <c r="G29" s="69">
        <v>2</v>
      </c>
    </row>
    <row r="30" spans="1:7">
      <c r="A30" s="248"/>
      <c r="B30" s="248"/>
      <c r="C30" s="248"/>
      <c r="D30" s="248"/>
      <c r="E30" s="248"/>
      <c r="F30" s="70"/>
      <c r="G30" s="70"/>
    </row>
    <row r="31" spans="1:7" ht="24">
      <c r="A31" s="248"/>
      <c r="B31" s="248"/>
      <c r="C31" s="248"/>
      <c r="D31" s="248"/>
      <c r="E31" s="248"/>
      <c r="F31" s="71" t="s">
        <v>280</v>
      </c>
      <c r="G31" s="71" t="s">
        <v>282</v>
      </c>
    </row>
    <row r="32" spans="1:7" ht="24">
      <c r="A32" s="249"/>
      <c r="B32" s="249"/>
      <c r="C32" s="249"/>
      <c r="D32" s="249"/>
      <c r="E32" s="249"/>
      <c r="F32" s="72" t="s">
        <v>281</v>
      </c>
      <c r="G32" s="72" t="s">
        <v>281</v>
      </c>
    </row>
    <row r="33" spans="1:7" ht="16">
      <c r="A33" s="69">
        <v>3</v>
      </c>
      <c r="B33" s="69">
        <v>4</v>
      </c>
      <c r="C33" s="69">
        <v>5</v>
      </c>
      <c r="D33" s="69">
        <v>6</v>
      </c>
      <c r="E33" s="69">
        <v>7</v>
      </c>
      <c r="F33" s="69">
        <v>8</v>
      </c>
      <c r="G33" s="69">
        <v>9</v>
      </c>
    </row>
    <row r="34" spans="1:7">
      <c r="A34" s="70"/>
      <c r="B34" s="70"/>
      <c r="C34" s="70"/>
      <c r="D34" s="70"/>
      <c r="E34" s="70"/>
      <c r="F34" s="70"/>
      <c r="G34" s="70"/>
    </row>
    <row r="35" spans="1:7" ht="24">
      <c r="A35" s="71" t="s">
        <v>282</v>
      </c>
      <c r="B35" s="71" t="s">
        <v>282</v>
      </c>
      <c r="C35" s="71" t="s">
        <v>286</v>
      </c>
      <c r="D35" s="71" t="s">
        <v>286</v>
      </c>
      <c r="E35" s="71" t="s">
        <v>286</v>
      </c>
      <c r="F35" s="71" t="s">
        <v>286</v>
      </c>
      <c r="G35" s="71" t="s">
        <v>289</v>
      </c>
    </row>
    <row r="36" spans="1:7" ht="24">
      <c r="A36" s="71" t="s">
        <v>283</v>
      </c>
      <c r="B36" s="71" t="s">
        <v>284</v>
      </c>
      <c r="C36" s="71" t="s">
        <v>284</v>
      </c>
      <c r="D36" s="71" t="s">
        <v>287</v>
      </c>
      <c r="E36" s="71" t="s">
        <v>288</v>
      </c>
      <c r="F36" s="71" t="s">
        <v>288</v>
      </c>
      <c r="G36" s="71" t="s">
        <v>290</v>
      </c>
    </row>
    <row r="37" spans="1:7" ht="24">
      <c r="A37" s="72"/>
      <c r="B37" s="72" t="s">
        <v>285</v>
      </c>
      <c r="C37" s="72"/>
      <c r="D37" s="72"/>
      <c r="E37" s="72"/>
      <c r="F37" s="72"/>
      <c r="G37" s="72"/>
    </row>
    <row r="38" spans="1:7" ht="16">
      <c r="A38" s="69">
        <v>10</v>
      </c>
      <c r="B38" s="69">
        <v>11</v>
      </c>
      <c r="C38" s="69">
        <v>12</v>
      </c>
      <c r="D38" s="69">
        <v>13</v>
      </c>
      <c r="E38" s="69">
        <v>14</v>
      </c>
      <c r="F38" s="69">
        <v>15</v>
      </c>
      <c r="G38" s="69">
        <v>16</v>
      </c>
    </row>
    <row r="39" spans="1:7">
      <c r="A39" s="70"/>
      <c r="B39" s="70"/>
      <c r="C39" s="70"/>
      <c r="D39" s="70"/>
      <c r="E39" s="70"/>
      <c r="F39" s="70"/>
      <c r="G39" s="70"/>
    </row>
    <row r="40" spans="1:7" ht="24">
      <c r="A40" s="71" t="s">
        <v>289</v>
      </c>
      <c r="B40" s="71" t="s">
        <v>289</v>
      </c>
      <c r="C40" s="71" t="s">
        <v>289</v>
      </c>
      <c r="D40" s="71" t="s">
        <v>289</v>
      </c>
      <c r="E40" s="71" t="s">
        <v>289</v>
      </c>
      <c r="F40" s="71" t="s">
        <v>289</v>
      </c>
      <c r="G40" s="71" t="s">
        <v>289</v>
      </c>
    </row>
    <row r="41" spans="1:7" ht="24">
      <c r="A41" s="71" t="s">
        <v>290</v>
      </c>
      <c r="B41" s="71" t="s">
        <v>291</v>
      </c>
      <c r="C41" s="71" t="s">
        <v>291</v>
      </c>
      <c r="D41" s="71" t="s">
        <v>293</v>
      </c>
      <c r="E41" s="71" t="s">
        <v>293</v>
      </c>
      <c r="F41" s="71" t="s">
        <v>294</v>
      </c>
      <c r="G41" s="71" t="s">
        <v>294</v>
      </c>
    </row>
    <row r="42" spans="1:7" ht="24">
      <c r="A42" s="72"/>
      <c r="B42" s="72" t="s">
        <v>292</v>
      </c>
      <c r="C42" s="72"/>
      <c r="D42" s="72"/>
      <c r="E42" s="72"/>
      <c r="F42" s="72"/>
      <c r="G42" s="72"/>
    </row>
    <row r="43" spans="1:7" ht="16">
      <c r="A43" s="69">
        <v>17</v>
      </c>
      <c r="B43" s="69">
        <v>18</v>
      </c>
      <c r="C43" s="69">
        <v>19</v>
      </c>
      <c r="D43" s="69">
        <v>20</v>
      </c>
      <c r="E43" s="69">
        <v>21</v>
      </c>
      <c r="F43" s="69">
        <v>22</v>
      </c>
      <c r="G43" s="69">
        <v>23</v>
      </c>
    </row>
    <row r="44" spans="1:7">
      <c r="A44" s="70"/>
      <c r="B44" s="70"/>
      <c r="C44" s="70"/>
      <c r="D44" s="70"/>
      <c r="E44" s="70"/>
      <c r="F44" s="70"/>
      <c r="G44" s="70"/>
    </row>
    <row r="45" spans="1:7" ht="24">
      <c r="A45" s="71" t="s">
        <v>289</v>
      </c>
      <c r="B45" s="71" t="s">
        <v>289</v>
      </c>
      <c r="C45" s="71" t="s">
        <v>289</v>
      </c>
      <c r="D45" s="71" t="s">
        <v>286</v>
      </c>
      <c r="E45" s="71" t="s">
        <v>286</v>
      </c>
      <c r="F45" s="71" t="s">
        <v>286</v>
      </c>
      <c r="G45" s="71" t="s">
        <v>286</v>
      </c>
    </row>
    <row r="46" spans="1:7" ht="24">
      <c r="A46" s="71" t="s">
        <v>294</v>
      </c>
      <c r="B46" s="71" t="s">
        <v>295</v>
      </c>
      <c r="C46" s="71" t="s">
        <v>295</v>
      </c>
      <c r="D46" s="71" t="s">
        <v>295</v>
      </c>
      <c r="E46" s="71" t="s">
        <v>295</v>
      </c>
      <c r="F46" s="71" t="s">
        <v>297</v>
      </c>
      <c r="G46" s="71" t="s">
        <v>297</v>
      </c>
    </row>
    <row r="47" spans="1:7" ht="24">
      <c r="A47" s="72"/>
      <c r="B47" s="72"/>
      <c r="C47" s="72" t="s">
        <v>296</v>
      </c>
      <c r="D47" s="72"/>
      <c r="E47" s="72"/>
      <c r="F47" s="72"/>
      <c r="G47" s="72"/>
    </row>
    <row r="48" spans="1:7" ht="16">
      <c r="A48" s="69">
        <v>24</v>
      </c>
      <c r="B48" s="69">
        <v>25</v>
      </c>
      <c r="C48" s="69">
        <v>26</v>
      </c>
      <c r="D48" s="69">
        <v>27</v>
      </c>
      <c r="E48" s="69">
        <v>28</v>
      </c>
      <c r="F48" s="69">
        <v>29</v>
      </c>
      <c r="G48" s="69">
        <v>30</v>
      </c>
    </row>
    <row r="49" spans="1:7">
      <c r="A49" s="70"/>
      <c r="B49" s="70"/>
      <c r="C49" s="70"/>
      <c r="D49" s="70"/>
      <c r="E49" s="70"/>
      <c r="F49" s="70"/>
      <c r="G49" s="70"/>
    </row>
    <row r="50" spans="1:7" ht="24">
      <c r="A50" s="71" t="s">
        <v>282</v>
      </c>
      <c r="B50" s="71" t="s">
        <v>282</v>
      </c>
      <c r="C50" s="71" t="s">
        <v>282</v>
      </c>
      <c r="D50" s="71" t="s">
        <v>280</v>
      </c>
      <c r="E50" s="71" t="s">
        <v>280</v>
      </c>
      <c r="F50" s="71" t="s">
        <v>280</v>
      </c>
      <c r="G50" s="71" t="s">
        <v>299</v>
      </c>
    </row>
    <row r="51" spans="1:7" ht="24">
      <c r="A51" s="71" t="s">
        <v>297</v>
      </c>
      <c r="B51" s="71" t="s">
        <v>297</v>
      </c>
      <c r="C51" s="71" t="s">
        <v>297</v>
      </c>
      <c r="D51" s="71" t="s">
        <v>297</v>
      </c>
      <c r="E51" s="71" t="s">
        <v>297</v>
      </c>
      <c r="F51" s="71" t="s">
        <v>297</v>
      </c>
      <c r="G51" s="71" t="s">
        <v>297</v>
      </c>
    </row>
    <row r="52" spans="1:7" ht="24">
      <c r="A52" s="72"/>
      <c r="B52" s="72"/>
      <c r="C52" s="72" t="s">
        <v>298</v>
      </c>
      <c r="D52" s="72"/>
      <c r="E52" s="72"/>
      <c r="F52" s="72"/>
      <c r="G52" s="72"/>
    </row>
  </sheetData>
  <mergeCells count="9">
    <mergeCell ref="A1:A2"/>
    <mergeCell ref="D1:D2"/>
    <mergeCell ref="I1:I2"/>
    <mergeCell ref="L1:L2"/>
    <mergeCell ref="A29:A32"/>
    <mergeCell ref="B29:B32"/>
    <mergeCell ref="C29:C32"/>
    <mergeCell ref="D29:D32"/>
    <mergeCell ref="E29:E32"/>
  </mergeCells>
  <hyperlinks>
    <hyperlink ref="A3" r:id="rId1" display="http://www.weather.com/weather/wxclimatology/daily/USIL0209?climoMonth=1" xr:uid="{00000000-0004-0000-0300-000000000000}"/>
    <hyperlink ref="A4" r:id="rId2" display="http://www.weather.com/weather/wxclimatology/daily/USIL0209?climoMonth=2" xr:uid="{00000000-0004-0000-0300-000001000000}"/>
    <hyperlink ref="A5" r:id="rId3" display="http://www.weather.com/weather/wxclimatology/daily/USIL0209?climoMonth=3" xr:uid="{00000000-0004-0000-0300-000002000000}"/>
    <hyperlink ref="A6" r:id="rId4" display="http://www.weather.com/weather/wxclimatology/daily/USIL0209?climoMonth=4" xr:uid="{00000000-0004-0000-0300-000003000000}"/>
    <hyperlink ref="A7" r:id="rId5" display="http://www.weather.com/weather/wxclimatology/daily/USIL0209?climoMonth=5" xr:uid="{00000000-0004-0000-0300-000004000000}"/>
    <hyperlink ref="A8" r:id="rId6" display="http://www.weather.com/weather/wxclimatology/daily/USIL0209?climoMonth=6" xr:uid="{00000000-0004-0000-0300-000005000000}"/>
    <hyperlink ref="A9" r:id="rId7" display="http://www.weather.com/weather/wxclimatology/daily/USIL0209?climoMonth=7" xr:uid="{00000000-0004-0000-0300-000006000000}"/>
    <hyperlink ref="A10" r:id="rId8" display="http://www.weather.com/weather/wxclimatology/daily/USIL0209?climoMonth=8" xr:uid="{00000000-0004-0000-0300-000007000000}"/>
    <hyperlink ref="A11" r:id="rId9" display="http://www.weather.com/weather/wxclimatology/daily/USIL0209?climoMonth=9" xr:uid="{00000000-0004-0000-0300-000008000000}"/>
    <hyperlink ref="A12" r:id="rId10" display="http://www.weather.com/weather/wxclimatology/daily/USIL0209?climoMonth=10" xr:uid="{00000000-0004-0000-0300-000009000000}"/>
    <hyperlink ref="A13" r:id="rId11" display="http://www.weather.com/weather/wxclimatology/daily/USIL0209?climoMonth=11" xr:uid="{00000000-0004-0000-0300-00000A000000}"/>
    <hyperlink ref="A14" r:id="rId12" display="http://www.weather.com/weather/wxclimatology/daily/USIL0209?climoMonth=12" xr:uid="{00000000-0004-0000-0300-00000B000000}"/>
    <hyperlink ref="I3" r:id="rId13" display="http://www.weather.com/weather/wxclimatology/daily/USIL0209?climoMonth=1" xr:uid="{00000000-0004-0000-0300-00000C000000}"/>
    <hyperlink ref="I4" r:id="rId14" display="http://www.weather.com/weather/wxclimatology/daily/USIL0209?climoMonth=2" xr:uid="{00000000-0004-0000-0300-00000D000000}"/>
    <hyperlink ref="I5" r:id="rId15" display="http://www.weather.com/weather/wxclimatology/daily/USIL0209?climoMonth=3" xr:uid="{00000000-0004-0000-0300-00000E000000}"/>
    <hyperlink ref="I6" r:id="rId16" display="http://www.weather.com/weather/wxclimatology/daily/USIL0209?climoMonth=4" xr:uid="{00000000-0004-0000-0300-00000F000000}"/>
    <hyperlink ref="I7" r:id="rId17" display="http://www.weather.com/weather/wxclimatology/daily/USIL0209?climoMonth=5" xr:uid="{00000000-0004-0000-0300-000010000000}"/>
    <hyperlink ref="I8" r:id="rId18" display="http://www.weather.com/weather/wxclimatology/daily/USIL0209?climoMonth=6" xr:uid="{00000000-0004-0000-0300-000011000000}"/>
    <hyperlink ref="I9" r:id="rId19" display="http://www.weather.com/weather/wxclimatology/daily/USIL0209?climoMonth=7" xr:uid="{00000000-0004-0000-0300-000012000000}"/>
    <hyperlink ref="I10" r:id="rId20" display="http://www.weather.com/weather/wxclimatology/daily/USIL0209?climoMonth=8" xr:uid="{00000000-0004-0000-0300-000013000000}"/>
    <hyperlink ref="I11" r:id="rId21" display="http://www.weather.com/weather/wxclimatology/daily/USIL0209?climoMonth=9" xr:uid="{00000000-0004-0000-0300-000014000000}"/>
    <hyperlink ref="I12" r:id="rId22" display="http://www.weather.com/weather/wxclimatology/daily/USIL0209?climoMonth=10" xr:uid="{00000000-0004-0000-0300-000015000000}"/>
    <hyperlink ref="I13" r:id="rId23" display="http://www.weather.com/weather/wxclimatology/daily/USIL0209?climoMonth=11" xr:uid="{00000000-0004-0000-0300-000016000000}"/>
    <hyperlink ref="I14" r:id="rId24" display="http://www.weather.com/weather/wxclimatology/daily/USIL0209?climoMonth=12" xr:uid="{00000000-0004-0000-0300-000017000000}"/>
    <hyperlink ref="A23" r:id="rId25" xr:uid="{00000000-0004-0000-0300-000018000000}"/>
  </hyperlinks>
  <pageMargins left="0.7" right="0.7" top="0.75" bottom="0.75" header="0.3" footer="0.3"/>
  <pageSetup orientation="portrait" r:id="rId26"/>
  <drawing r:id="rId2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0"/>
  <sheetViews>
    <sheetView workbookViewId="0">
      <selection activeCell="A24" sqref="A24"/>
    </sheetView>
  </sheetViews>
  <sheetFormatPr baseColWidth="10" defaultColWidth="8.83203125" defaultRowHeight="15"/>
  <cols>
    <col min="1" max="1" width="107.5" style="74" customWidth="1"/>
    <col min="2" max="2" width="12" customWidth="1"/>
    <col min="3" max="3" width="12.33203125" customWidth="1"/>
    <col min="4" max="4" width="24.83203125" customWidth="1"/>
    <col min="5" max="5" width="24.6640625" customWidth="1"/>
  </cols>
  <sheetData>
    <row r="1" spans="1:5" ht="32">
      <c r="A1" s="74" t="s">
        <v>301</v>
      </c>
    </row>
    <row r="3" spans="1:5" ht="16">
      <c r="A3" s="74" t="s">
        <v>452</v>
      </c>
    </row>
    <row r="5" spans="1:5" ht="16">
      <c r="A5" s="74" t="s">
        <v>300</v>
      </c>
    </row>
    <row r="7" spans="1:5" ht="16">
      <c r="A7" s="74" t="s">
        <v>302</v>
      </c>
    </row>
    <row r="9" spans="1:5">
      <c r="B9" t="s">
        <v>530</v>
      </c>
      <c r="C9" t="s">
        <v>531</v>
      </c>
      <c r="D9" t="s">
        <v>532</v>
      </c>
      <c r="E9" t="s">
        <v>533</v>
      </c>
    </row>
    <row r="10" spans="1:5" ht="16">
      <c r="A10" s="135" t="s">
        <v>529</v>
      </c>
      <c r="B10" s="136"/>
      <c r="C10" s="136"/>
      <c r="D10" s="136"/>
      <c r="E10" s="137"/>
    </row>
    <row r="11" spans="1:5" ht="16">
      <c r="A11" s="138" t="s">
        <v>534</v>
      </c>
      <c r="B11" s="139">
        <v>0.22916666666666666</v>
      </c>
      <c r="C11" s="139">
        <v>0.64583333333333337</v>
      </c>
      <c r="D11" s="140" t="s">
        <v>535</v>
      </c>
      <c r="E11" s="141">
        <v>3</v>
      </c>
    </row>
    <row r="12" spans="1:5">
      <c r="A12" s="138"/>
      <c r="B12" s="142"/>
      <c r="C12" s="142"/>
      <c r="D12" s="140" t="s">
        <v>536</v>
      </c>
      <c r="E12" s="141"/>
    </row>
    <row r="13" spans="1:5">
      <c r="A13" s="143"/>
      <c r="B13" s="144"/>
      <c r="C13" s="144"/>
      <c r="D13" s="145" t="s">
        <v>537</v>
      </c>
      <c r="E13" s="146"/>
    </row>
    <row r="14" spans="1:5">
      <c r="B14" t="s">
        <v>530</v>
      </c>
      <c r="C14" t="s">
        <v>531</v>
      </c>
      <c r="D14" t="s">
        <v>532</v>
      </c>
      <c r="E14" t="s">
        <v>533</v>
      </c>
    </row>
    <row r="15" spans="1:5" ht="16">
      <c r="A15" s="135" t="s">
        <v>538</v>
      </c>
      <c r="B15" s="136"/>
      <c r="C15" s="136"/>
      <c r="D15" s="136"/>
      <c r="E15" s="137"/>
    </row>
    <row r="16" spans="1:5" ht="16">
      <c r="A16" s="138" t="s">
        <v>534</v>
      </c>
      <c r="B16" s="139">
        <v>0.22916666666666666</v>
      </c>
      <c r="C16" s="139">
        <v>0.85416666666666663</v>
      </c>
      <c r="D16" s="147" t="s">
        <v>535</v>
      </c>
      <c r="E16" s="148">
        <v>4</v>
      </c>
    </row>
    <row r="17" spans="1:5">
      <c r="A17" s="138"/>
      <c r="B17" s="142"/>
      <c r="C17" s="142"/>
      <c r="D17" s="147" t="s">
        <v>536</v>
      </c>
      <c r="E17" s="148"/>
    </row>
    <row r="18" spans="1:5">
      <c r="A18" s="138"/>
      <c r="B18" s="142"/>
      <c r="C18" s="142"/>
      <c r="D18" s="147" t="s">
        <v>537</v>
      </c>
      <c r="E18" s="148"/>
    </row>
    <row r="19" spans="1:5">
      <c r="A19" s="143"/>
      <c r="B19" s="144"/>
      <c r="C19" s="144"/>
      <c r="D19" s="149" t="s">
        <v>539</v>
      </c>
      <c r="E19" s="150"/>
    </row>
    <row r="20" spans="1:5" ht="16">
      <c r="A20" s="74" t="s">
        <v>540</v>
      </c>
    </row>
  </sheetData>
  <pageMargins left="0.7" right="0.7" top="0.75" bottom="0.75" header="0.3" footer="0.3"/>
  <pageSetup paperSize="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16"/>
  <sheetViews>
    <sheetView zoomScaleNormal="100" zoomScaleSheetLayoutView="75" workbookViewId="0">
      <pane ySplit="1" topLeftCell="A2" activePane="bottomLeft" state="frozenSplit"/>
      <selection pane="bottomLeft" activeCell="A3" sqref="A3"/>
    </sheetView>
  </sheetViews>
  <sheetFormatPr baseColWidth="10" defaultColWidth="9.1640625" defaultRowHeight="13"/>
  <cols>
    <col min="1" max="1" width="12.5" style="131" customWidth="1"/>
    <col min="2" max="2" width="17.33203125" style="128" customWidth="1"/>
    <col min="3" max="3" width="42.83203125" style="128" customWidth="1"/>
    <col min="4" max="4" width="9.1640625" style="128"/>
    <col min="5" max="5" width="18.83203125" style="128" customWidth="1"/>
    <col min="6" max="6" width="13.6640625" style="128" customWidth="1"/>
    <col min="7" max="16384" width="9.1640625" style="128"/>
  </cols>
  <sheetData>
    <row r="1" spans="1:8" s="126" customFormat="1" ht="14">
      <c r="A1" s="130" t="s">
        <v>464</v>
      </c>
      <c r="B1" s="126" t="s">
        <v>465</v>
      </c>
      <c r="C1" s="126" t="s">
        <v>466</v>
      </c>
      <c r="E1" s="127"/>
      <c r="G1" s="152">
        <v>41442</v>
      </c>
      <c r="H1" s="126">
        <f>A15-G1</f>
        <v>80</v>
      </c>
    </row>
    <row r="2" spans="1:8" ht="28">
      <c r="A2" s="131">
        <v>41106</v>
      </c>
      <c r="B2" s="128" t="s">
        <v>467</v>
      </c>
      <c r="C2" s="128" t="s">
        <v>468</v>
      </c>
    </row>
    <row r="3" spans="1:8" ht="70">
      <c r="A3" s="131">
        <v>41148</v>
      </c>
      <c r="B3" s="129" t="s">
        <v>467</v>
      </c>
      <c r="C3" s="128" t="s">
        <v>469</v>
      </c>
      <c r="E3" s="132">
        <f>168+$A$3</f>
        <v>41316</v>
      </c>
      <c r="F3" s="128" t="s">
        <v>494</v>
      </c>
      <c r="G3" s="128">
        <f>A3-A2</f>
        <v>42</v>
      </c>
    </row>
    <row r="5" spans="1:8" ht="42">
      <c r="A5" s="131">
        <v>41148</v>
      </c>
      <c r="B5" s="129" t="s">
        <v>467</v>
      </c>
      <c r="C5" s="128" t="s">
        <v>649</v>
      </c>
      <c r="E5" s="132">
        <f>224+$A$3</f>
        <v>41372</v>
      </c>
      <c r="F5" s="128" t="s">
        <v>495</v>
      </c>
    </row>
    <row r="7" spans="1:8" ht="42">
      <c r="E7" s="132">
        <f>252+$A$3</f>
        <v>41400</v>
      </c>
      <c r="F7" s="128" t="s">
        <v>496</v>
      </c>
    </row>
    <row r="8" spans="1:8" ht="56">
      <c r="A8" s="131">
        <v>41299</v>
      </c>
      <c r="B8" s="128" t="s">
        <v>497</v>
      </c>
      <c r="C8" s="128" t="s">
        <v>498</v>
      </c>
      <c r="D8" s="133" t="s">
        <v>507</v>
      </c>
      <c r="E8" s="132">
        <f>280+$A$3</f>
        <v>41428</v>
      </c>
      <c r="F8" s="128" t="s">
        <v>499</v>
      </c>
    </row>
    <row r="9" spans="1:8" ht="42">
      <c r="A9" s="131">
        <v>41521</v>
      </c>
      <c r="B9" s="128" t="s">
        <v>467</v>
      </c>
      <c r="C9" s="128" t="s">
        <v>506</v>
      </c>
      <c r="D9" s="128">
        <f>A9-A3</f>
        <v>373</v>
      </c>
      <c r="E9" s="132">
        <f>308+$A$3</f>
        <v>41456</v>
      </c>
      <c r="F9" s="128" t="s">
        <v>500</v>
      </c>
    </row>
    <row r="10" spans="1:8" ht="42">
      <c r="C10" s="128" t="s">
        <v>508</v>
      </c>
      <c r="E10" s="132">
        <f>336+$A$3</f>
        <v>41484</v>
      </c>
      <c r="F10" s="128" t="s">
        <v>501</v>
      </c>
    </row>
    <row r="11" spans="1:8" ht="28">
      <c r="A11" s="131">
        <v>41523</v>
      </c>
      <c r="B11" s="128" t="s">
        <v>520</v>
      </c>
      <c r="C11" s="128" t="s">
        <v>524</v>
      </c>
    </row>
    <row r="12" spans="1:8" ht="84">
      <c r="A12" s="131">
        <v>41526</v>
      </c>
      <c r="B12" s="128" t="s">
        <v>520</v>
      </c>
      <c r="C12" s="128" t="s">
        <v>526</v>
      </c>
    </row>
    <row r="13" spans="1:8" ht="14">
      <c r="A13" s="131">
        <v>41526</v>
      </c>
      <c r="B13" s="128" t="s">
        <v>527</v>
      </c>
      <c r="C13" s="128" t="s">
        <v>528</v>
      </c>
    </row>
    <row r="15" spans="1:8">
      <c r="A15" s="131">
        <v>41522</v>
      </c>
    </row>
    <row r="16" spans="1:8" ht="14">
      <c r="A16" s="151">
        <f>A15-A3</f>
        <v>374</v>
      </c>
      <c r="B16" s="128" t="s">
        <v>467</v>
      </c>
      <c r="C16" s="128" t="s">
        <v>541</v>
      </c>
    </row>
  </sheetData>
  <printOptions horizontalCentered="1" headings="1" gridLines="1"/>
  <pageMargins left="0.5" right="0.5" top="1" bottom="1" header="0.5" footer="0.5"/>
  <pageSetup fitToHeight="0" orientation="portrait" r:id="rId1"/>
  <headerFooter alignWithMargins="0">
    <oddHeader>&amp;L&amp;F&amp;C&amp;A&amp;R&amp;D</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22"/>
  <sheetViews>
    <sheetView zoomScaleNormal="100" zoomScaleSheetLayoutView="75" workbookViewId="0">
      <pane ySplit="1" topLeftCell="A2" activePane="bottomLeft" state="frozenSplit"/>
      <selection pane="bottomLeft" activeCell="A3" sqref="A3"/>
    </sheetView>
  </sheetViews>
  <sheetFormatPr baseColWidth="10" defaultColWidth="9.1640625" defaultRowHeight="13"/>
  <cols>
    <col min="1" max="1" width="12.5" style="131" customWidth="1"/>
    <col min="2" max="2" width="17.33203125" style="128" customWidth="1"/>
    <col min="3" max="3" width="42.83203125" style="128" customWidth="1"/>
    <col min="4" max="4" width="9.1640625" style="128"/>
    <col min="5" max="5" width="18.83203125" style="128" customWidth="1"/>
    <col min="6" max="6" width="13.6640625" style="128" customWidth="1"/>
    <col min="7" max="16384" width="9.1640625" style="128"/>
  </cols>
  <sheetData>
    <row r="1" spans="1:8" s="126" customFormat="1" ht="14">
      <c r="A1" s="130" t="s">
        <v>464</v>
      </c>
      <c r="B1" s="126" t="s">
        <v>465</v>
      </c>
      <c r="C1" s="126" t="s">
        <v>466</v>
      </c>
      <c r="E1" s="127"/>
      <c r="G1" s="152">
        <v>41876</v>
      </c>
      <c r="H1" s="126">
        <f>A18-G1</f>
        <v>135</v>
      </c>
    </row>
    <row r="2" spans="1:8" s="154" customFormat="1" ht="42">
      <c r="A2" s="153">
        <v>41603</v>
      </c>
      <c r="B2" s="154" t="s">
        <v>467</v>
      </c>
      <c r="C2" s="154" t="s">
        <v>593</v>
      </c>
      <c r="E2" s="155" t="s">
        <v>594</v>
      </c>
    </row>
    <row r="3" spans="1:8" ht="70">
      <c r="A3" s="131">
        <v>41659</v>
      </c>
      <c r="B3" s="129" t="s">
        <v>467</v>
      </c>
      <c r="C3" s="128" t="s">
        <v>595</v>
      </c>
      <c r="E3" s="132">
        <f>168+$A$3</f>
        <v>41827</v>
      </c>
      <c r="F3" s="128" t="s">
        <v>494</v>
      </c>
    </row>
    <row r="5" spans="1:8" ht="42">
      <c r="B5" s="129"/>
      <c r="E5" s="132">
        <f>224+$A$3</f>
        <v>41883</v>
      </c>
      <c r="F5" s="128" t="s">
        <v>495</v>
      </c>
    </row>
    <row r="7" spans="1:8" ht="42">
      <c r="E7" s="132">
        <f>252+$A$3</f>
        <v>41911</v>
      </c>
      <c r="F7" s="128" t="s">
        <v>496</v>
      </c>
    </row>
    <row r="8" spans="1:8" ht="42">
      <c r="D8" s="133" t="s">
        <v>507</v>
      </c>
      <c r="E8" s="132">
        <f>280+$A$3</f>
        <v>41939</v>
      </c>
      <c r="F8" s="128" t="s">
        <v>499</v>
      </c>
    </row>
    <row r="9" spans="1:8" ht="42">
      <c r="D9" s="128">
        <f>A9-A3</f>
        <v>-41659</v>
      </c>
      <c r="E9" s="132">
        <f>308+$A$3</f>
        <v>41967</v>
      </c>
      <c r="F9" s="128" t="s">
        <v>500</v>
      </c>
    </row>
    <row r="10" spans="1:8" ht="42">
      <c r="E10" s="132">
        <f>336+$A$3</f>
        <v>41995</v>
      </c>
      <c r="F10" s="128" t="s">
        <v>501</v>
      </c>
    </row>
    <row r="11" spans="1:8" ht="14">
      <c r="A11" s="131">
        <v>41610</v>
      </c>
      <c r="B11" s="128" t="s">
        <v>527</v>
      </c>
      <c r="C11" s="128" t="s">
        <v>596</v>
      </c>
    </row>
    <row r="12" spans="1:8" ht="14">
      <c r="B12" s="128" t="s">
        <v>527</v>
      </c>
      <c r="C12" s="128" t="s">
        <v>597</v>
      </c>
    </row>
    <row r="13" spans="1:8" ht="14">
      <c r="A13" s="131">
        <v>41659</v>
      </c>
      <c r="B13" s="128" t="s">
        <v>467</v>
      </c>
      <c r="C13" s="128" t="s">
        <v>598</v>
      </c>
    </row>
    <row r="14" spans="1:8" ht="14">
      <c r="A14" s="131">
        <v>41660</v>
      </c>
      <c r="B14" s="128" t="s">
        <v>527</v>
      </c>
      <c r="C14" s="128" t="s">
        <v>599</v>
      </c>
    </row>
    <row r="15" spans="1:8" ht="14">
      <c r="A15" s="131">
        <v>41691</v>
      </c>
      <c r="B15" s="128" t="s">
        <v>527</v>
      </c>
      <c r="C15" s="128" t="s">
        <v>600</v>
      </c>
    </row>
    <row r="16" spans="1:8" ht="14">
      <c r="A16" s="131">
        <v>41862</v>
      </c>
      <c r="B16" s="128" t="s">
        <v>527</v>
      </c>
      <c r="C16" s="128" t="s">
        <v>601</v>
      </c>
    </row>
    <row r="17" spans="1:3" ht="14">
      <c r="A17" s="131">
        <v>41873</v>
      </c>
      <c r="B17" s="128" t="s">
        <v>527</v>
      </c>
      <c r="C17" s="128" t="s">
        <v>602</v>
      </c>
    </row>
    <row r="18" spans="1:3" ht="28">
      <c r="A18" s="131">
        <v>42011</v>
      </c>
      <c r="B18" s="128" t="s">
        <v>527</v>
      </c>
      <c r="C18" s="128" t="s">
        <v>603</v>
      </c>
    </row>
    <row r="19" spans="1:3" ht="14">
      <c r="A19" s="131">
        <v>42017</v>
      </c>
      <c r="B19" s="128" t="s">
        <v>527</v>
      </c>
      <c r="C19" s="128" t="s">
        <v>604</v>
      </c>
    </row>
    <row r="20" spans="1:3" ht="14">
      <c r="A20" s="131">
        <v>42019</v>
      </c>
      <c r="B20" s="128" t="s">
        <v>527</v>
      </c>
      <c r="C20" s="128" t="s">
        <v>605</v>
      </c>
    </row>
    <row r="22" spans="1:3" ht="14">
      <c r="A22" s="151">
        <f>A18-A3</f>
        <v>352</v>
      </c>
      <c r="B22" s="128" t="s">
        <v>467</v>
      </c>
      <c r="C22" s="128" t="s">
        <v>541</v>
      </c>
    </row>
  </sheetData>
  <printOptions horizontalCentered="1" headings="1" gridLines="1"/>
  <pageMargins left="0.5" right="0.5" top="1" bottom="1" header="0.5" footer="0.5"/>
  <pageSetup fitToHeight="0" orientation="portrait" r:id="rId1"/>
  <headerFooter alignWithMargins="0">
    <oddHeader>&amp;L&amp;F&amp;C&amp;A&amp;R&amp;D</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11"/>
  <sheetViews>
    <sheetView zoomScaleNormal="100" zoomScaleSheetLayoutView="75" workbookViewId="0">
      <pane ySplit="1" topLeftCell="A2" activePane="bottomLeft" state="frozenSplit"/>
      <selection pane="bottomLeft" activeCell="A3" sqref="A3"/>
    </sheetView>
  </sheetViews>
  <sheetFormatPr baseColWidth="10" defaultColWidth="9.1640625" defaultRowHeight="13"/>
  <cols>
    <col min="1" max="1" width="12.5" style="131" customWidth="1"/>
    <col min="2" max="2" width="17.33203125" style="128" customWidth="1"/>
    <col min="3" max="3" width="42.83203125" style="128" customWidth="1"/>
    <col min="4" max="4" width="9.1640625" style="128"/>
    <col min="5" max="5" width="18.83203125" style="128" customWidth="1"/>
    <col min="6" max="6" width="13.6640625" style="128" customWidth="1"/>
    <col min="7" max="7" width="10.1640625" style="128" bestFit="1" customWidth="1"/>
    <col min="8" max="16384" width="9.1640625" style="128"/>
  </cols>
  <sheetData>
    <row r="1" spans="1:8" s="126" customFormat="1" ht="14">
      <c r="A1" s="130" t="s">
        <v>464</v>
      </c>
      <c r="B1" s="126" t="s">
        <v>465</v>
      </c>
      <c r="C1" s="126" t="s">
        <v>466</v>
      </c>
      <c r="E1" s="127"/>
      <c r="G1" s="152">
        <v>42324</v>
      </c>
      <c r="H1" s="126">
        <f>A9-G1</f>
        <v>134</v>
      </c>
    </row>
    <row r="2" spans="1:8" s="154" customFormat="1" ht="42">
      <c r="A2" s="153">
        <v>42109</v>
      </c>
      <c r="B2" s="154" t="s">
        <v>467</v>
      </c>
      <c r="C2" s="154" t="s">
        <v>593</v>
      </c>
      <c r="E2" s="155" t="s">
        <v>594</v>
      </c>
    </row>
    <row r="3" spans="1:8" ht="70">
      <c r="A3" s="131">
        <v>42170</v>
      </c>
      <c r="B3" s="129" t="s">
        <v>467</v>
      </c>
      <c r="C3" s="128" t="s">
        <v>608</v>
      </c>
      <c r="E3" s="132">
        <f>168+$A$3</f>
        <v>42338</v>
      </c>
      <c r="F3" s="128" t="s">
        <v>494</v>
      </c>
    </row>
    <row r="5" spans="1:8" ht="42">
      <c r="B5" s="129"/>
      <c r="E5" s="132">
        <f>224+$A$3</f>
        <v>42394</v>
      </c>
      <c r="F5" s="128" t="s">
        <v>495</v>
      </c>
    </row>
    <row r="7" spans="1:8" ht="42">
      <c r="E7" s="132">
        <f>252+$A$3</f>
        <v>42422</v>
      </c>
      <c r="F7" s="128" t="s">
        <v>496</v>
      </c>
    </row>
    <row r="8" spans="1:8" ht="42">
      <c r="D8" s="133" t="s">
        <v>507</v>
      </c>
      <c r="E8" s="132">
        <f>280+$A$3</f>
        <v>42450</v>
      </c>
      <c r="F8" s="128" t="s">
        <v>499</v>
      </c>
    </row>
    <row r="9" spans="1:8" ht="42">
      <c r="A9" s="131">
        <v>42458</v>
      </c>
      <c r="B9" s="128" t="s">
        <v>467</v>
      </c>
      <c r="C9" s="128" t="s">
        <v>609</v>
      </c>
      <c r="D9" s="128">
        <f>A9-A3</f>
        <v>288</v>
      </c>
      <c r="E9" s="132">
        <f>308+$A$3</f>
        <v>42478</v>
      </c>
      <c r="F9" s="128" t="s">
        <v>500</v>
      </c>
    </row>
    <row r="10" spans="1:8" ht="42">
      <c r="E10" s="132">
        <f>336+$A$3</f>
        <v>42506</v>
      </c>
      <c r="F10" s="128" t="s">
        <v>501</v>
      </c>
    </row>
    <row r="11" spans="1:8" ht="14">
      <c r="A11" s="131">
        <v>42127</v>
      </c>
      <c r="B11" s="128" t="s">
        <v>527</v>
      </c>
      <c r="C11" s="128" t="s">
        <v>610</v>
      </c>
      <c r="D11" s="128" t="s">
        <v>611</v>
      </c>
      <c r="E11" s="128" t="s">
        <v>612</v>
      </c>
    </row>
  </sheetData>
  <printOptions horizontalCentered="1" headings="1" gridLines="1"/>
  <pageMargins left="0.5" right="0.5" top="1" bottom="1" header="0.5" footer="0.5"/>
  <pageSetup fitToHeight="0" orientation="portrait" r:id="rId1"/>
  <headerFooter alignWithMargins="0">
    <oddHeader>&amp;L&amp;F&amp;C&amp;A&amp;R&amp;D</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meta-data</vt:lpstr>
      <vt:lpstr>Potential Entry List</vt:lpstr>
      <vt:lpstr>Entry List2</vt:lpstr>
      <vt:lpstr>Data</vt:lpstr>
      <vt:lpstr>Avg temps Champaign, IL</vt:lpstr>
      <vt:lpstr>Protocol</vt:lpstr>
      <vt:lpstr>Notes Expt1</vt:lpstr>
      <vt:lpstr>Notes Expt2</vt:lpstr>
      <vt:lpstr>Notes Expt3</vt:lpstr>
      <vt:lpstr>Pivot</vt:lpstr>
      <vt:lpstr>Data!Print_Area</vt:lpstr>
      <vt:lpstr>'Entry List2'!Print_Area</vt:lpstr>
      <vt:lpstr>'Potential Entry List'!Print_Area</vt:lpstr>
      <vt:lpstr>Data!Print_Titles</vt:lpstr>
      <vt:lpstr>'Entry List2'!Print_Titles</vt:lpstr>
      <vt:lpstr>'Notes Expt1'!Print_Titles</vt:lpstr>
      <vt:lpstr>'Notes Expt2'!Print_Titles</vt:lpstr>
      <vt:lpstr>'Notes Expt3'!Print_Titles</vt:lpstr>
      <vt:lpstr>'Potential Entry 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Sacks</dc:creator>
  <cp:lastModifiedBy>Microsoft Office User</cp:lastModifiedBy>
  <cp:lastPrinted>2013-09-04T13:13:39Z</cp:lastPrinted>
  <dcterms:created xsi:type="dcterms:W3CDTF">2012-06-08T13:26:24Z</dcterms:created>
  <dcterms:modified xsi:type="dcterms:W3CDTF">2020-11-12T22:07:28Z</dcterms:modified>
</cp:coreProperties>
</file>