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jjganem/Downloads/"/>
    </mc:Choice>
  </mc:AlternateContent>
  <bookViews>
    <workbookView xWindow="120" yWindow="460" windowWidth="28520" windowHeight="12580"/>
  </bookViews>
  <sheets>
    <sheet name="Feuil1" sheetId="1" r:id="rId1"/>
    <sheet name="Feuil2" sheetId="2" r:id="rId2"/>
    <sheet name="Feuil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1" l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2" i="1"/>
  <c r="AJ43" i="1"/>
  <c r="AJ45" i="1"/>
  <c r="AJ46" i="1"/>
  <c r="AJ47" i="1"/>
  <c r="AJ48" i="1"/>
  <c r="AJ49" i="1"/>
  <c r="AJ50" i="1"/>
  <c r="AJ51" i="1"/>
  <c r="AI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D27" i="1"/>
  <c r="AI27" i="1"/>
  <c r="AI28" i="1"/>
  <c r="AI29" i="1"/>
  <c r="AI30" i="1"/>
  <c r="AI31" i="1"/>
  <c r="AD32" i="1"/>
  <c r="AI32" i="1"/>
  <c r="Y33" i="1"/>
  <c r="AI33" i="1"/>
  <c r="Y34" i="1"/>
  <c r="AI34" i="1"/>
  <c r="AI35" i="1"/>
  <c r="Y36" i="1"/>
  <c r="AD36" i="1"/>
  <c r="AI36" i="1"/>
  <c r="AI37" i="1"/>
  <c r="AI38" i="1"/>
  <c r="Y39" i="1"/>
  <c r="AI39" i="1"/>
  <c r="AI40" i="1"/>
  <c r="AI41" i="1"/>
  <c r="AI42" i="1"/>
  <c r="AI43" i="1"/>
  <c r="AI44" i="1"/>
  <c r="AI45" i="1"/>
  <c r="Y46" i="1"/>
  <c r="AI46" i="1"/>
  <c r="Y47" i="1"/>
  <c r="AI47" i="1"/>
  <c r="Y48" i="1"/>
  <c r="AI48" i="1"/>
  <c r="AD49" i="1"/>
  <c r="AI49" i="1"/>
  <c r="Y50" i="1"/>
  <c r="AI50" i="1"/>
  <c r="AI51" i="1"/>
  <c r="X2" i="1"/>
  <c r="AH2" i="1"/>
  <c r="AC3" i="1"/>
  <c r="AH3" i="1"/>
  <c r="AH4" i="1"/>
  <c r="AC5" i="1"/>
  <c r="AH5" i="1"/>
  <c r="X6" i="1"/>
  <c r="AC6" i="1"/>
  <c r="AH6" i="1"/>
  <c r="X7" i="1"/>
  <c r="AC7" i="1"/>
  <c r="AH7" i="1"/>
  <c r="X8" i="1"/>
  <c r="AC8" i="1"/>
  <c r="AH8" i="1"/>
  <c r="X9" i="1"/>
  <c r="AC9" i="1"/>
  <c r="AH9" i="1"/>
  <c r="X10" i="1"/>
  <c r="AC10" i="1"/>
  <c r="AH10" i="1"/>
  <c r="X11" i="1"/>
  <c r="AC11" i="1"/>
  <c r="AH11" i="1"/>
  <c r="X12" i="1"/>
  <c r="AH12" i="1"/>
  <c r="X13" i="1"/>
  <c r="AC13" i="1"/>
  <c r="AH13" i="1"/>
  <c r="X14" i="1"/>
  <c r="AC14" i="1"/>
  <c r="AH14" i="1"/>
  <c r="X15" i="1"/>
  <c r="AC15" i="1"/>
  <c r="AH15" i="1"/>
  <c r="X16" i="1"/>
  <c r="AC16" i="1"/>
  <c r="AH16" i="1"/>
  <c r="X17" i="1"/>
  <c r="AC17" i="1"/>
  <c r="AH17" i="1"/>
  <c r="X18" i="1"/>
  <c r="AC18" i="1"/>
  <c r="AH18" i="1"/>
  <c r="X19" i="1"/>
  <c r="AC19" i="1"/>
  <c r="AH19" i="1"/>
  <c r="X20" i="1"/>
  <c r="AC20" i="1"/>
  <c r="AH20" i="1"/>
  <c r="X21" i="1"/>
  <c r="AC21" i="1"/>
  <c r="AH21" i="1"/>
  <c r="X22" i="1"/>
  <c r="AC22" i="1"/>
  <c r="AH22" i="1"/>
  <c r="X23" i="1"/>
  <c r="AC23" i="1"/>
  <c r="AH23" i="1"/>
  <c r="X24" i="1"/>
  <c r="AC24" i="1"/>
  <c r="AH24" i="1"/>
  <c r="X25" i="1"/>
  <c r="AC25" i="1"/>
  <c r="AH25" i="1"/>
  <c r="X26" i="1"/>
  <c r="AC26" i="1"/>
  <c r="AH26" i="1"/>
  <c r="X27" i="1"/>
  <c r="AC27" i="1"/>
  <c r="AH27" i="1"/>
  <c r="X28" i="1"/>
  <c r="AC28" i="1"/>
  <c r="AH28" i="1"/>
  <c r="X29" i="1"/>
  <c r="AC29" i="1"/>
  <c r="AH29" i="1"/>
  <c r="X30" i="1"/>
  <c r="AC30" i="1"/>
  <c r="AH30" i="1"/>
  <c r="X31" i="1"/>
  <c r="AC31" i="1"/>
  <c r="AH31" i="1"/>
  <c r="X32" i="1"/>
  <c r="AC32" i="1"/>
  <c r="AH32" i="1"/>
  <c r="X33" i="1"/>
  <c r="AC33" i="1"/>
  <c r="AH33" i="1"/>
  <c r="X34" i="1"/>
  <c r="AC34" i="1"/>
  <c r="AH34" i="1"/>
  <c r="X35" i="1"/>
  <c r="AC35" i="1"/>
  <c r="AH35" i="1"/>
  <c r="X36" i="1"/>
  <c r="AC36" i="1"/>
  <c r="AH36" i="1"/>
  <c r="X37" i="1"/>
  <c r="AC37" i="1"/>
  <c r="AH37" i="1"/>
  <c r="X38" i="1"/>
  <c r="AC38" i="1"/>
  <c r="AH38" i="1"/>
  <c r="X39" i="1"/>
  <c r="AC39" i="1"/>
  <c r="AH39" i="1"/>
  <c r="X40" i="1"/>
  <c r="AC40" i="1"/>
  <c r="AH40" i="1"/>
  <c r="X41" i="1"/>
  <c r="AC41" i="1"/>
  <c r="AH41" i="1"/>
  <c r="X42" i="1"/>
  <c r="AH42" i="1"/>
  <c r="AC43" i="1"/>
  <c r="AH43" i="1"/>
  <c r="X44" i="1"/>
  <c r="AC44" i="1"/>
  <c r="AH44" i="1"/>
  <c r="AH45" i="1"/>
  <c r="X46" i="1"/>
  <c r="AC46" i="1"/>
  <c r="AH46" i="1"/>
  <c r="X47" i="1"/>
  <c r="AC47" i="1"/>
  <c r="AH47" i="1"/>
  <c r="X48" i="1"/>
  <c r="AC48" i="1"/>
  <c r="AH48" i="1"/>
  <c r="X49" i="1"/>
  <c r="AC49" i="1"/>
  <c r="AH49" i="1"/>
  <c r="X50" i="1"/>
  <c r="AC50" i="1"/>
  <c r="AH50" i="1"/>
  <c r="AH51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L51" i="1"/>
  <c r="AK51" i="1"/>
  <c r="AL50" i="1"/>
  <c r="AK50" i="1"/>
  <c r="AL49" i="1"/>
  <c r="AK49" i="1"/>
  <c r="AL48" i="1"/>
  <c r="AK48" i="1"/>
  <c r="AL47" i="1"/>
  <c r="AK47" i="1"/>
  <c r="AL46" i="1"/>
  <c r="AK46" i="1"/>
  <c r="AL45" i="1"/>
  <c r="AK45" i="1"/>
  <c r="AL44" i="1"/>
  <c r="AK44" i="1"/>
  <c r="AL43" i="1"/>
  <c r="AK43" i="1"/>
  <c r="AL42" i="1"/>
  <c r="AK42" i="1"/>
  <c r="AL41" i="1"/>
  <c r="AK41" i="1"/>
  <c r="AL40" i="1"/>
  <c r="AK40" i="1"/>
  <c r="AL39" i="1"/>
  <c r="AK39" i="1"/>
  <c r="AL38" i="1"/>
  <c r="AK38" i="1"/>
  <c r="AL37" i="1"/>
  <c r="AK37" i="1"/>
  <c r="AL36" i="1"/>
  <c r="AK36" i="1"/>
  <c r="AL35" i="1"/>
  <c r="AK35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  <c r="AL6" i="1"/>
  <c r="AK6" i="1"/>
  <c r="AL5" i="1"/>
  <c r="AK5" i="1"/>
  <c r="AL4" i="1"/>
  <c r="AK4" i="1"/>
  <c r="AL3" i="1"/>
  <c r="AK3" i="1"/>
  <c r="AL2" i="1"/>
  <c r="AK2" i="1"/>
</calcChain>
</file>

<file path=xl/sharedStrings.xml><?xml version="1.0" encoding="utf-8"?>
<sst xmlns="http://schemas.openxmlformats.org/spreadsheetml/2006/main" count="702" uniqueCount="177">
  <si>
    <t>T</t>
  </si>
  <si>
    <t>N</t>
  </si>
  <si>
    <t>M</t>
  </si>
  <si>
    <t>IIIB</t>
  </si>
  <si>
    <t>Type CT induction</t>
  </si>
  <si>
    <t>RT ou RTCT</t>
  </si>
  <si>
    <t>SUVmax1</t>
  </si>
  <si>
    <t xml:space="preserve">MTV1 </t>
  </si>
  <si>
    <t xml:space="preserve">SUVmean1 </t>
  </si>
  <si>
    <t>TLG1</t>
  </si>
  <si>
    <t>SUVpeak1</t>
  </si>
  <si>
    <t>SUVmax2</t>
  </si>
  <si>
    <t>MTV2</t>
  </si>
  <si>
    <t>SUVmean2</t>
  </si>
  <si>
    <t>TLG2</t>
  </si>
  <si>
    <t>SUVpeak2</t>
  </si>
  <si>
    <t>DeltaSUVmax</t>
  </si>
  <si>
    <t xml:space="preserve">DeltaMTV  </t>
  </si>
  <si>
    <t xml:space="preserve">DeltaSUVmean  </t>
  </si>
  <si>
    <t xml:space="preserve">DeltaTLG </t>
  </si>
  <si>
    <t xml:space="preserve">DeltaSUVpeak </t>
  </si>
  <si>
    <t xml:space="preserve"> RECIST</t>
  </si>
  <si>
    <t>X</t>
  </si>
  <si>
    <t xml:space="preserve">RT </t>
  </si>
  <si>
    <t>IIIA</t>
  </si>
  <si>
    <t>RTCT</t>
  </si>
  <si>
    <t>2b</t>
  </si>
  <si>
    <t>IIA</t>
  </si>
  <si>
    <t>RT</t>
  </si>
  <si>
    <t xml:space="preserve">IIIB </t>
  </si>
  <si>
    <t>2A</t>
  </si>
  <si>
    <t>rtep5-2001-026</t>
  </si>
  <si>
    <t>rtep5-2007-070</t>
  </si>
  <si>
    <t>rtep5-2011-046</t>
  </si>
  <si>
    <t>RTEP5-2013-008</t>
  </si>
  <si>
    <t>RTEP5-2015-013</t>
  </si>
  <si>
    <t>NA</t>
  </si>
  <si>
    <t>rtep5-2015-050</t>
  </si>
  <si>
    <t>rtep5-2015-051</t>
  </si>
  <si>
    <t>rtep5-2015-052</t>
  </si>
  <si>
    <t>rtep5-2015-060</t>
  </si>
  <si>
    <t>rtep5-2016-061</t>
  </si>
  <si>
    <t>rtep5-2018-044</t>
  </si>
  <si>
    <t>rtep5-2024-020</t>
  </si>
  <si>
    <t>rtep5-2024-027</t>
  </si>
  <si>
    <t>rtep5-2024-040</t>
  </si>
  <si>
    <t>rtep5-2026-045</t>
  </si>
  <si>
    <t>IIB</t>
  </si>
  <si>
    <t>WHO</t>
  </si>
  <si>
    <t>SQUAMOUS CELL CARCINOMA</t>
  </si>
  <si>
    <t xml:space="preserve">SQUAMOUS CELL CARCINOMA </t>
  </si>
  <si>
    <t>ADENOCARCINOMA</t>
  </si>
  <si>
    <t>Number of induction Chemotherapy</t>
  </si>
  <si>
    <t>carboplatin paclitaxel</t>
  </si>
  <si>
    <t>cisplatin pemetrexed</t>
  </si>
  <si>
    <t>carboplatin pemetrexed</t>
  </si>
  <si>
    <t>carboplatin pemetrexed/carboplatin paclitaxel</t>
  </si>
  <si>
    <t>cisplatin gemcitabin</t>
  </si>
  <si>
    <t>cisplatin vinorelbine</t>
  </si>
  <si>
    <t>cisplatin docetaxel</t>
  </si>
  <si>
    <t>paraplatin vinorelbine</t>
  </si>
  <si>
    <t>cisplatin paclitaxel</t>
  </si>
  <si>
    <t>carboplatin gemcitabine</t>
  </si>
  <si>
    <t>carboplatin vinorelbine</t>
  </si>
  <si>
    <t>3+3</t>
  </si>
  <si>
    <t>Begining of RT</t>
  </si>
  <si>
    <t>october 2014</t>
  </si>
  <si>
    <t>August 2012</t>
  </si>
  <si>
    <t>February 2013</t>
  </si>
  <si>
    <t>March 2012</t>
  </si>
  <si>
    <t>May 2012</t>
  </si>
  <si>
    <t>May 2013</t>
  </si>
  <si>
    <t>September 2013</t>
  </si>
  <si>
    <t>October 2012</t>
  </si>
  <si>
    <t>November 2012</t>
  </si>
  <si>
    <t>December 2012</t>
  </si>
  <si>
    <t>January 2013</t>
  </si>
  <si>
    <t>March 2013</t>
  </si>
  <si>
    <t>June 2013</t>
  </si>
  <si>
    <t>July 2013</t>
  </si>
  <si>
    <t>November 2013</t>
  </si>
  <si>
    <t>October 2014</t>
  </si>
  <si>
    <t>October 2013</t>
  </si>
  <si>
    <t>April 2014</t>
  </si>
  <si>
    <t>July 2014</t>
  </si>
  <si>
    <t>January 2015</t>
  </si>
  <si>
    <t>February 2015</t>
  </si>
  <si>
    <t>May 2015</t>
  </si>
  <si>
    <t>April 2015</t>
  </si>
  <si>
    <t>June 2015</t>
  </si>
  <si>
    <t>December 2014</t>
  </si>
  <si>
    <t>August 2014</t>
  </si>
  <si>
    <t>December 2013</t>
  </si>
  <si>
    <t>January 2014</t>
  </si>
  <si>
    <t>February 2014</t>
  </si>
  <si>
    <t>March 2014</t>
  </si>
  <si>
    <t>Time between Dg et RT</t>
  </si>
  <si>
    <t>End of RT</t>
  </si>
  <si>
    <t>11.2014</t>
  </si>
  <si>
    <t>10.2012</t>
  </si>
  <si>
    <t>4.2013</t>
  </si>
  <si>
    <t>5.2012</t>
  </si>
  <si>
    <t>7.2012</t>
  </si>
  <si>
    <t>11.2013</t>
  </si>
  <si>
    <t>12.2012</t>
  </si>
  <si>
    <t>1.2013</t>
  </si>
  <si>
    <t>2.2013</t>
  </si>
  <si>
    <t>3.2013</t>
  </si>
  <si>
    <t>5.2013</t>
  </si>
  <si>
    <t>8.2013</t>
  </si>
  <si>
    <t>1.2014</t>
  </si>
  <si>
    <t>12.2014</t>
  </si>
  <si>
    <t>6.2014</t>
  </si>
  <si>
    <t>8.2014</t>
  </si>
  <si>
    <t>3.2015</t>
  </si>
  <si>
    <t>4.2015</t>
  </si>
  <si>
    <t>6.2015</t>
  </si>
  <si>
    <t>5.2015</t>
  </si>
  <si>
    <t>7.2015</t>
  </si>
  <si>
    <t>2.2015</t>
  </si>
  <si>
    <t>6.2013</t>
  </si>
  <si>
    <t>9.2014</t>
  </si>
  <si>
    <t>3.2014</t>
  </si>
  <si>
    <t>5.2014</t>
  </si>
  <si>
    <t>7.2014</t>
  </si>
  <si>
    <t>7.2013</t>
  </si>
  <si>
    <t>Y</t>
  </si>
  <si>
    <t>TIME TO PROGRESSION (MONTHS)</t>
  </si>
  <si>
    <t>FOLLOW UP (MONTHS)</t>
  </si>
  <si>
    <t>PROGRESSION IN 1 YEAR (Y/N)</t>
  </si>
  <si>
    <t>DEATH DURING FOLLOW UP</t>
  </si>
  <si>
    <t>PROGRESSION DURING FOLLOW UP</t>
  </si>
  <si>
    <t>PARTIAL RESPONSE</t>
  </si>
  <si>
    <t>STABILITY</t>
  </si>
  <si>
    <t>PROGRESSION</t>
  </si>
  <si>
    <t>progression Y/N</t>
  </si>
  <si>
    <t>IRB-1708B-001</t>
  </si>
  <si>
    <t>IRB-1708B-002</t>
  </si>
  <si>
    <t>IRB-1708B-003</t>
  </si>
  <si>
    <t>IRB-1708B-004</t>
  </si>
  <si>
    <t>IRB-1708B-005</t>
  </si>
  <si>
    <t>IRB-1708B-006</t>
  </si>
  <si>
    <t>IRB-1708B-007</t>
  </si>
  <si>
    <t>IRB-1708B-008</t>
  </si>
  <si>
    <t>IRB-1708B-009</t>
  </si>
  <si>
    <t>IRB-1708B-010</t>
  </si>
  <si>
    <t>IRB-1708B-011</t>
  </si>
  <si>
    <t>IRB-1708B-012</t>
  </si>
  <si>
    <t>IRB-1708B-013</t>
  </si>
  <si>
    <t>IRB-1708B-014</t>
  </si>
  <si>
    <t>IRB-1708B-015</t>
  </si>
  <si>
    <t>IRB-1708B-016</t>
  </si>
  <si>
    <t>IRB-1708B-017</t>
  </si>
  <si>
    <t>IRB-1708B-018</t>
  </si>
  <si>
    <t>IRB-1708B-019</t>
  </si>
  <si>
    <t>IRB-1708B-020</t>
  </si>
  <si>
    <t>IRB-1708B-021</t>
  </si>
  <si>
    <t>IRB-1708B-022</t>
  </si>
  <si>
    <t>IRB-1708B-023</t>
  </si>
  <si>
    <t>IRB-1708B-024</t>
  </si>
  <si>
    <t>IRB-1708B-025</t>
  </si>
  <si>
    <t>IRB-1708B-026</t>
  </si>
  <si>
    <t>IRB-1708B-027</t>
  </si>
  <si>
    <t>IRB-1708B-028</t>
  </si>
  <si>
    <t>IRB-1708B-029</t>
  </si>
  <si>
    <t>IRB-1708B-030</t>
  </si>
  <si>
    <t>IRB-1708B-031</t>
  </si>
  <si>
    <t>IRB-1708B-032</t>
  </si>
  <si>
    <t>IRB-1708B-033</t>
  </si>
  <si>
    <t>IRB-1708B-034</t>
  </si>
  <si>
    <t>IRB-1708B-035</t>
  </si>
  <si>
    <t>PATIENTS</t>
  </si>
  <si>
    <t>Stage</t>
  </si>
  <si>
    <t>Pathology</t>
  </si>
  <si>
    <t>DEATH AFTER 1 YEAR (Y/N)</t>
  </si>
  <si>
    <t>N (sudden death)</t>
  </si>
  <si>
    <t>Year of 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</si>
</sst>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000000"/>
    <numFmt numFmtId="166" formatCode="0.0"/>
    <numFmt numFmtId="167" formatCode="0.0000"/>
    <numFmt numFmtId="168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64" fontId="0" fillId="0" borderId="0" xfId="1" applyFont="1" applyFill="1" applyAlignment="1">
      <alignment horizontal="center"/>
    </xf>
    <xf numFmtId="14" fontId="0" fillId="0" borderId="0" xfId="1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168" fontId="0" fillId="0" borderId="0" xfId="1" applyNumberFormat="1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1"/>
  <sheetViews>
    <sheetView tabSelected="1" workbookViewId="0">
      <selection activeCell="E13" sqref="E13"/>
    </sheetView>
  </sheetViews>
  <sheetFormatPr baseColWidth="10" defaultRowHeight="15" x14ac:dyDescent="0.2"/>
  <cols>
    <col min="1" max="5" width="22.6640625" customWidth="1"/>
    <col min="6" max="6" width="28.6640625" customWidth="1"/>
    <col min="7" max="7" width="28.5" customWidth="1"/>
    <col min="8" max="8" width="29.5" customWidth="1"/>
    <col min="9" max="9" width="22.6640625" customWidth="1"/>
    <col min="10" max="10" width="17.1640625" customWidth="1"/>
    <col min="11" max="11" width="34.1640625" customWidth="1"/>
    <col min="12" max="13" width="22.6640625" customWidth="1"/>
    <col min="14" max="14" width="50.6640625" customWidth="1"/>
    <col min="15" max="15" width="40" customWidth="1"/>
    <col min="16" max="16" width="26.1640625" customWidth="1"/>
    <col min="17" max="17" width="22.6640625" style="28" customWidth="1"/>
    <col min="18" max="18" width="22.6640625" customWidth="1"/>
    <col min="19" max="19" width="24.83203125" customWidth="1"/>
    <col min="20" max="20" width="26.33203125" customWidth="1"/>
    <col min="21" max="21" width="32.83203125" customWidth="1"/>
    <col min="22" max="22" width="25.6640625" customWidth="1"/>
    <col min="23" max="23" width="33.5" customWidth="1"/>
    <col min="24" max="31" width="25.6640625" customWidth="1"/>
    <col min="32" max="32" width="21" customWidth="1"/>
    <col min="33" max="33" width="15.1640625" customWidth="1"/>
    <col min="34" max="34" width="15.5" customWidth="1"/>
    <col min="35" max="35" width="18.5" customWidth="1"/>
    <col min="36" max="36" width="16" customWidth="1"/>
    <col min="38" max="38" width="16.33203125" customWidth="1"/>
    <col min="39" max="39" width="16.5" customWidth="1"/>
    <col min="41" max="41" width="22.33203125" customWidth="1"/>
    <col min="42" max="46" width="18.6640625" customWidth="1"/>
  </cols>
  <sheetData>
    <row r="1" spans="1:39" s="2" customFormat="1" x14ac:dyDescent="0.2">
      <c r="A1" s="1" t="s">
        <v>171</v>
      </c>
      <c r="B1" s="2" t="s">
        <v>48</v>
      </c>
      <c r="C1" s="2" t="s">
        <v>176</v>
      </c>
      <c r="D1" s="2" t="s">
        <v>173</v>
      </c>
      <c r="E1" s="2" t="s">
        <v>0</v>
      </c>
      <c r="F1" s="2" t="s">
        <v>1</v>
      </c>
      <c r="G1" s="2" t="s">
        <v>2</v>
      </c>
      <c r="H1" s="2" t="s">
        <v>172</v>
      </c>
      <c r="I1" s="2" t="s">
        <v>52</v>
      </c>
      <c r="J1" s="2" t="s">
        <v>4</v>
      </c>
      <c r="K1" s="2" t="s">
        <v>5</v>
      </c>
      <c r="L1" s="2" t="s">
        <v>65</v>
      </c>
      <c r="M1" s="2" t="s">
        <v>96</v>
      </c>
      <c r="N1" s="2" t="s">
        <v>97</v>
      </c>
      <c r="O1" s="2" t="s">
        <v>135</v>
      </c>
      <c r="P1" s="2" t="s">
        <v>127</v>
      </c>
      <c r="Q1" s="2" t="s">
        <v>128</v>
      </c>
      <c r="R1" s="2" t="s">
        <v>174</v>
      </c>
      <c r="S1" s="2" t="s">
        <v>129</v>
      </c>
      <c r="T1" s="2" t="s">
        <v>130</v>
      </c>
      <c r="U1" s="2" t="s">
        <v>131</v>
      </c>
      <c r="V1" s="3" t="s">
        <v>6</v>
      </c>
      <c r="W1" s="3" t="s">
        <v>7</v>
      </c>
      <c r="X1" s="4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4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2" t="s">
        <v>16</v>
      </c>
      <c r="AL1" s="3" t="s">
        <v>12</v>
      </c>
      <c r="AM1" s="5" t="s">
        <v>21</v>
      </c>
    </row>
    <row r="2" spans="1:39" s="6" customFormat="1" x14ac:dyDescent="0.2">
      <c r="A2" s="7" t="s">
        <v>136</v>
      </c>
      <c r="B2" s="6">
        <v>1</v>
      </c>
      <c r="C2" s="9">
        <v>2014</v>
      </c>
      <c r="D2" s="8" t="s">
        <v>49</v>
      </c>
      <c r="E2" s="6" t="s">
        <v>22</v>
      </c>
      <c r="F2" s="6">
        <v>3</v>
      </c>
      <c r="G2" s="6">
        <v>0</v>
      </c>
      <c r="H2" s="6" t="s">
        <v>3</v>
      </c>
      <c r="I2" s="9">
        <v>4</v>
      </c>
      <c r="J2" s="6" t="s">
        <v>53</v>
      </c>
      <c r="K2" s="10" t="s">
        <v>23</v>
      </c>
      <c r="L2" s="11" t="s">
        <v>66</v>
      </c>
      <c r="M2" s="29">
        <v>7.67</v>
      </c>
      <c r="N2" s="11" t="s">
        <v>98</v>
      </c>
      <c r="O2" s="10" t="s">
        <v>1</v>
      </c>
      <c r="Q2" s="9">
        <v>19</v>
      </c>
      <c r="R2" s="6" t="s">
        <v>1</v>
      </c>
      <c r="S2" s="6" t="s">
        <v>1</v>
      </c>
      <c r="T2" s="6" t="s">
        <v>1</v>
      </c>
      <c r="U2" s="6" t="s">
        <v>1</v>
      </c>
      <c r="V2" s="12">
        <v>36.5</v>
      </c>
      <c r="W2" s="12">
        <v>97</v>
      </c>
      <c r="X2" s="13">
        <f>Y2/W2</f>
        <v>18.896907216494846</v>
      </c>
      <c r="Y2" s="12">
        <v>1833</v>
      </c>
      <c r="Z2" s="12">
        <v>28.7</v>
      </c>
      <c r="AA2" s="12">
        <v>2.4</v>
      </c>
      <c r="AB2" s="12">
        <v>11.6</v>
      </c>
      <c r="AC2" s="13">
        <v>1.4</v>
      </c>
      <c r="AD2" s="12">
        <v>16.5</v>
      </c>
      <c r="AE2" s="12">
        <v>0</v>
      </c>
      <c r="AF2" s="14">
        <f t="shared" ref="AF2:AJ40" si="0">-(V2-AA2)/V2</f>
        <v>-0.9342465753424658</v>
      </c>
      <c r="AG2" s="14">
        <f t="shared" si="0"/>
        <v>-0.88041237113402071</v>
      </c>
      <c r="AH2" s="14">
        <f t="shared" si="0"/>
        <v>-0.92591380250954725</v>
      </c>
      <c r="AI2" s="14">
        <f t="shared" si="0"/>
        <v>-0.99099836333878888</v>
      </c>
      <c r="AJ2" s="14">
        <f t="shared" si="0"/>
        <v>-1</v>
      </c>
      <c r="AK2" s="15">
        <f t="shared" ref="AK2:AK51" si="1">AF2</f>
        <v>-0.9342465753424658</v>
      </c>
      <c r="AL2" s="6">
        <f t="shared" ref="AL2:AL51" si="2">AB2</f>
        <v>11.6</v>
      </c>
      <c r="AM2" s="16" t="s">
        <v>132</v>
      </c>
    </row>
    <row r="3" spans="1:39" s="6" customFormat="1" x14ac:dyDescent="0.2">
      <c r="A3" s="7" t="s">
        <v>137</v>
      </c>
      <c r="B3" s="6">
        <v>0</v>
      </c>
      <c r="C3" s="9">
        <v>2012</v>
      </c>
      <c r="D3" s="8" t="s">
        <v>50</v>
      </c>
      <c r="E3" s="6">
        <v>2</v>
      </c>
      <c r="F3" s="6">
        <v>2</v>
      </c>
      <c r="G3" s="6">
        <v>0</v>
      </c>
      <c r="H3" s="6" t="s">
        <v>24</v>
      </c>
      <c r="I3" s="9">
        <v>2</v>
      </c>
      <c r="J3" s="6" t="s">
        <v>53</v>
      </c>
      <c r="K3" s="10" t="s">
        <v>25</v>
      </c>
      <c r="L3" s="11" t="s">
        <v>67</v>
      </c>
      <c r="M3" s="29">
        <v>4</v>
      </c>
      <c r="N3" s="11" t="s">
        <v>99</v>
      </c>
      <c r="O3" s="10" t="s">
        <v>1</v>
      </c>
      <c r="P3" s="9"/>
      <c r="Q3" s="9">
        <v>45</v>
      </c>
      <c r="R3" s="6" t="s">
        <v>1</v>
      </c>
      <c r="S3" s="6" t="s">
        <v>1</v>
      </c>
      <c r="T3" s="6" t="s">
        <v>1</v>
      </c>
      <c r="U3" s="6" t="s">
        <v>1</v>
      </c>
      <c r="V3" s="12">
        <v>12</v>
      </c>
      <c r="W3" s="12">
        <v>13</v>
      </c>
      <c r="X3" s="13">
        <v>7</v>
      </c>
      <c r="Y3" s="12">
        <v>89</v>
      </c>
      <c r="Z3" s="12">
        <v>10.5</v>
      </c>
      <c r="AA3" s="12">
        <v>8.1999999999999993</v>
      </c>
      <c r="AB3" s="12">
        <v>2.4</v>
      </c>
      <c r="AC3" s="13">
        <f>AD3/AB3</f>
        <v>4.7083333333333339</v>
      </c>
      <c r="AD3" s="12">
        <v>11.3</v>
      </c>
      <c r="AE3" s="12">
        <v>0</v>
      </c>
      <c r="AF3" s="14">
        <f t="shared" si="0"/>
        <v>-0.31666666666666671</v>
      </c>
      <c r="AG3" s="14">
        <f t="shared" si="0"/>
        <v>-0.81538461538461537</v>
      </c>
      <c r="AH3" s="14">
        <f t="shared" si="0"/>
        <v>-0.32738095238095227</v>
      </c>
      <c r="AI3" s="14">
        <f t="shared" si="0"/>
        <v>-0.87303370786516854</v>
      </c>
      <c r="AJ3" s="14">
        <f t="shared" si="0"/>
        <v>-1</v>
      </c>
      <c r="AK3" s="15">
        <f t="shared" si="1"/>
        <v>-0.31666666666666671</v>
      </c>
      <c r="AL3" s="6">
        <f t="shared" si="2"/>
        <v>2.4</v>
      </c>
      <c r="AM3" s="16" t="s">
        <v>132</v>
      </c>
    </row>
    <row r="4" spans="1:39" s="6" customFormat="1" ht="18.75" customHeight="1" x14ac:dyDescent="0.2">
      <c r="A4" s="7" t="s">
        <v>138</v>
      </c>
      <c r="B4" s="6">
        <v>0</v>
      </c>
      <c r="C4" s="33">
        <v>2012</v>
      </c>
      <c r="D4" s="8" t="s">
        <v>51</v>
      </c>
      <c r="E4" s="6" t="s">
        <v>26</v>
      </c>
      <c r="F4" s="6">
        <v>0</v>
      </c>
      <c r="G4" s="6">
        <v>0</v>
      </c>
      <c r="H4" s="6" t="s">
        <v>27</v>
      </c>
      <c r="I4" s="9">
        <v>4</v>
      </c>
      <c r="J4" s="6" t="s">
        <v>54</v>
      </c>
      <c r="K4" s="10" t="s">
        <v>25</v>
      </c>
      <c r="L4" s="11" t="s">
        <v>68</v>
      </c>
      <c r="M4" s="29">
        <v>6</v>
      </c>
      <c r="N4" s="11" t="s">
        <v>100</v>
      </c>
      <c r="O4" s="6" t="s">
        <v>126</v>
      </c>
      <c r="P4" s="9">
        <v>11</v>
      </c>
      <c r="Q4" s="9">
        <v>29</v>
      </c>
      <c r="R4" s="6" t="s">
        <v>1</v>
      </c>
      <c r="S4" s="6" t="s">
        <v>126</v>
      </c>
      <c r="T4" s="6" t="s">
        <v>126</v>
      </c>
      <c r="U4" s="6" t="s">
        <v>126</v>
      </c>
      <c r="V4" s="12">
        <v>14.5</v>
      </c>
      <c r="W4" s="12">
        <v>5</v>
      </c>
      <c r="X4" s="13">
        <v>9.1</v>
      </c>
      <c r="Y4" s="12">
        <v>49.8</v>
      </c>
      <c r="Z4" s="12">
        <v>12.1</v>
      </c>
      <c r="AA4" s="12">
        <v>8.4</v>
      </c>
      <c r="AB4" s="12">
        <v>3</v>
      </c>
      <c r="AC4" s="13">
        <v>5.0999999999999996</v>
      </c>
      <c r="AD4" s="12">
        <v>14.1</v>
      </c>
      <c r="AE4" s="12">
        <v>6.5</v>
      </c>
      <c r="AF4" s="14">
        <f t="shared" si="0"/>
        <v>-0.42068965517241375</v>
      </c>
      <c r="AG4" s="14">
        <f t="shared" si="0"/>
        <v>-0.4</v>
      </c>
      <c r="AH4" s="14">
        <f t="shared" si="0"/>
        <v>-0.43956043956043955</v>
      </c>
      <c r="AI4" s="14">
        <f t="shared" si="0"/>
        <v>-0.71686746987951799</v>
      </c>
      <c r="AJ4" s="14">
        <f t="shared" si="0"/>
        <v>-0.46280991735537186</v>
      </c>
      <c r="AK4" s="15">
        <f t="shared" si="1"/>
        <v>-0.42068965517241375</v>
      </c>
      <c r="AL4" s="6">
        <f t="shared" si="2"/>
        <v>3</v>
      </c>
      <c r="AM4" s="16" t="s">
        <v>133</v>
      </c>
    </row>
    <row r="5" spans="1:39" s="6" customFormat="1" x14ac:dyDescent="0.2">
      <c r="A5" s="7" t="s">
        <v>139</v>
      </c>
      <c r="B5" s="6">
        <v>1</v>
      </c>
      <c r="C5" s="9">
        <v>2011</v>
      </c>
      <c r="D5" s="8" t="s">
        <v>51</v>
      </c>
      <c r="E5" s="6">
        <v>2</v>
      </c>
      <c r="F5" s="6">
        <v>2</v>
      </c>
      <c r="G5" s="6">
        <v>0</v>
      </c>
      <c r="H5" s="6" t="s">
        <v>24</v>
      </c>
      <c r="I5" s="9">
        <v>4</v>
      </c>
      <c r="J5" s="18" t="s">
        <v>54</v>
      </c>
      <c r="K5" s="10" t="s">
        <v>28</v>
      </c>
      <c r="L5" s="11" t="s">
        <v>69</v>
      </c>
      <c r="M5" s="29">
        <v>10</v>
      </c>
      <c r="N5" s="11" t="s">
        <v>101</v>
      </c>
      <c r="O5" s="6" t="s">
        <v>126</v>
      </c>
      <c r="P5" s="9">
        <v>7</v>
      </c>
      <c r="Q5" s="9">
        <v>9</v>
      </c>
      <c r="R5" s="6" t="s">
        <v>126</v>
      </c>
      <c r="S5" s="6" t="s">
        <v>126</v>
      </c>
      <c r="T5" s="6" t="s">
        <v>126</v>
      </c>
      <c r="U5" s="6" t="s">
        <v>126</v>
      </c>
      <c r="V5" s="12">
        <v>18.600000000000001</v>
      </c>
      <c r="W5" s="12">
        <v>120</v>
      </c>
      <c r="X5" s="13">
        <v>11.5</v>
      </c>
      <c r="Y5" s="12">
        <v>1387.1</v>
      </c>
      <c r="Z5" s="12">
        <v>17.2</v>
      </c>
      <c r="AA5" s="12">
        <v>16.399999999999999</v>
      </c>
      <c r="AB5" s="12">
        <v>31</v>
      </c>
      <c r="AC5" s="13">
        <f t="shared" ref="AC5:AC11" si="3">AD5/AB5</f>
        <v>9.5032258064516135</v>
      </c>
      <c r="AD5" s="12">
        <v>294.60000000000002</v>
      </c>
      <c r="AE5" s="12">
        <v>14.2</v>
      </c>
      <c r="AF5" s="14">
        <f t="shared" si="0"/>
        <v>-0.11827956989247326</v>
      </c>
      <c r="AG5" s="14">
        <f t="shared" si="0"/>
        <v>-0.7416666666666667</v>
      </c>
      <c r="AH5" s="14">
        <f t="shared" si="0"/>
        <v>-0.1736325385694249</v>
      </c>
      <c r="AI5" s="14">
        <f t="shared" si="0"/>
        <v>-0.78761444740826192</v>
      </c>
      <c r="AJ5" s="14">
        <f t="shared" si="0"/>
        <v>-0.1744186046511628</v>
      </c>
      <c r="AK5" s="15">
        <f t="shared" si="1"/>
        <v>-0.11827956989247326</v>
      </c>
      <c r="AL5" s="6">
        <f t="shared" si="2"/>
        <v>31</v>
      </c>
      <c r="AM5" s="16" t="s">
        <v>133</v>
      </c>
    </row>
    <row r="6" spans="1:39" s="6" customFormat="1" x14ac:dyDescent="0.2">
      <c r="A6" s="7" t="s">
        <v>140</v>
      </c>
      <c r="B6" s="6">
        <v>0</v>
      </c>
      <c r="C6" s="9">
        <v>2011</v>
      </c>
      <c r="D6" s="8" t="s">
        <v>50</v>
      </c>
      <c r="E6" s="6">
        <v>3</v>
      </c>
      <c r="F6" s="6">
        <v>2</v>
      </c>
      <c r="G6" s="6">
        <v>0</v>
      </c>
      <c r="H6" s="6" t="s">
        <v>24</v>
      </c>
      <c r="I6" s="9">
        <v>2</v>
      </c>
      <c r="J6" s="6" t="s">
        <v>57</v>
      </c>
      <c r="K6" s="10" t="s">
        <v>25</v>
      </c>
      <c r="L6" s="11" t="s">
        <v>70</v>
      </c>
      <c r="M6" s="29">
        <v>5</v>
      </c>
      <c r="N6" s="11" t="s">
        <v>102</v>
      </c>
      <c r="O6" s="6" t="s">
        <v>126</v>
      </c>
      <c r="P6" s="9">
        <v>10</v>
      </c>
      <c r="Q6" s="9">
        <v>29</v>
      </c>
      <c r="R6" s="6" t="s">
        <v>1</v>
      </c>
      <c r="S6" s="6" t="s">
        <v>126</v>
      </c>
      <c r="T6" s="6" t="s">
        <v>126</v>
      </c>
      <c r="U6" s="6" t="s">
        <v>126</v>
      </c>
      <c r="V6" s="12">
        <v>13.4</v>
      </c>
      <c r="W6" s="12">
        <v>11</v>
      </c>
      <c r="X6" s="13">
        <f t="shared" ref="X6:X42" si="4">Y6/W6</f>
        <v>5.963636363636363</v>
      </c>
      <c r="Y6" s="12">
        <v>65.599999999999994</v>
      </c>
      <c r="Z6" s="12">
        <v>10.5</v>
      </c>
      <c r="AA6" s="12">
        <v>13.7</v>
      </c>
      <c r="AB6" s="12">
        <v>29</v>
      </c>
      <c r="AC6" s="13">
        <f t="shared" si="3"/>
        <v>2.5103448275862066</v>
      </c>
      <c r="AD6" s="12">
        <v>72.8</v>
      </c>
      <c r="AE6" s="12">
        <v>9.5</v>
      </c>
      <c r="AF6" s="14">
        <f t="shared" si="0"/>
        <v>2.2388059701492456E-2</v>
      </c>
      <c r="AG6" s="14">
        <f t="shared" si="0"/>
        <v>1.6363636363636365</v>
      </c>
      <c r="AH6" s="14">
        <f t="shared" si="0"/>
        <v>-0.5790580319596299</v>
      </c>
      <c r="AI6" s="14">
        <f t="shared" si="0"/>
        <v>0.10975609756097567</v>
      </c>
      <c r="AJ6" s="14">
        <f t="shared" si="0"/>
        <v>-9.5238095238095233E-2</v>
      </c>
      <c r="AK6" s="15">
        <f t="shared" si="1"/>
        <v>2.2388059701492456E-2</v>
      </c>
      <c r="AL6" s="6">
        <f t="shared" si="2"/>
        <v>29</v>
      </c>
      <c r="AM6" s="16" t="s">
        <v>133</v>
      </c>
    </row>
    <row r="7" spans="1:39" s="6" customFormat="1" x14ac:dyDescent="0.2">
      <c r="A7" s="7" t="s">
        <v>141</v>
      </c>
      <c r="B7" s="6">
        <v>0</v>
      </c>
      <c r="C7" s="9">
        <v>2012</v>
      </c>
      <c r="D7" s="8" t="s">
        <v>50</v>
      </c>
      <c r="E7" s="6">
        <v>3</v>
      </c>
      <c r="F7" s="6">
        <v>2</v>
      </c>
      <c r="G7" s="6">
        <v>0</v>
      </c>
      <c r="H7" s="6" t="s">
        <v>24</v>
      </c>
      <c r="I7" s="9">
        <v>2</v>
      </c>
      <c r="J7" s="6" t="s">
        <v>53</v>
      </c>
      <c r="K7" s="10" t="s">
        <v>25</v>
      </c>
      <c r="L7" s="11" t="s">
        <v>70</v>
      </c>
      <c r="M7" s="29">
        <v>3</v>
      </c>
      <c r="N7" s="11" t="s">
        <v>102</v>
      </c>
      <c r="O7" s="6" t="s">
        <v>126</v>
      </c>
      <c r="P7" s="9">
        <v>2</v>
      </c>
      <c r="Q7" s="9">
        <v>28</v>
      </c>
      <c r="R7" s="6" t="s">
        <v>1</v>
      </c>
      <c r="S7" s="6" t="s">
        <v>126</v>
      </c>
      <c r="T7" s="6" t="s">
        <v>126</v>
      </c>
      <c r="U7" s="6" t="s">
        <v>126</v>
      </c>
      <c r="V7" s="12">
        <v>14.4</v>
      </c>
      <c r="W7" s="12">
        <v>165</v>
      </c>
      <c r="X7" s="13">
        <f t="shared" si="4"/>
        <v>7.8606060606060604</v>
      </c>
      <c r="Y7" s="12">
        <v>1297</v>
      </c>
      <c r="Z7" s="12">
        <v>12.5</v>
      </c>
      <c r="AA7" s="12">
        <v>6.5</v>
      </c>
      <c r="AB7" s="12">
        <v>34</v>
      </c>
      <c r="AC7" s="13">
        <f t="shared" si="3"/>
        <v>3.3823529411764706</v>
      </c>
      <c r="AD7" s="12">
        <v>115</v>
      </c>
      <c r="AE7" s="12">
        <v>5.6</v>
      </c>
      <c r="AF7" s="14">
        <f t="shared" si="0"/>
        <v>-0.54861111111111116</v>
      </c>
      <c r="AG7" s="14">
        <f t="shared" si="0"/>
        <v>-0.79393939393939394</v>
      </c>
      <c r="AH7" s="14">
        <f t="shared" si="0"/>
        <v>-0.56970837679713371</v>
      </c>
      <c r="AI7" s="14">
        <f t="shared" si="0"/>
        <v>-0.91133384734001543</v>
      </c>
      <c r="AJ7" s="14">
        <f t="shared" si="0"/>
        <v>-0.55200000000000005</v>
      </c>
      <c r="AK7" s="15">
        <f t="shared" si="1"/>
        <v>-0.54861111111111116</v>
      </c>
      <c r="AL7" s="6">
        <f t="shared" si="2"/>
        <v>34</v>
      </c>
      <c r="AM7" s="16" t="s">
        <v>132</v>
      </c>
    </row>
    <row r="8" spans="1:39" s="6" customFormat="1" x14ac:dyDescent="0.2">
      <c r="A8" s="7" t="s">
        <v>142</v>
      </c>
      <c r="B8" s="6">
        <v>0</v>
      </c>
      <c r="C8" s="9">
        <v>2013</v>
      </c>
      <c r="D8" s="8" t="s">
        <v>50</v>
      </c>
      <c r="E8" s="6" t="s">
        <v>26</v>
      </c>
      <c r="F8" s="6">
        <v>0</v>
      </c>
      <c r="G8" s="6">
        <v>0</v>
      </c>
      <c r="H8" s="6" t="s">
        <v>27</v>
      </c>
      <c r="I8" s="9">
        <v>2</v>
      </c>
      <c r="J8" s="6" t="s">
        <v>53</v>
      </c>
      <c r="K8" s="10" t="s">
        <v>28</v>
      </c>
      <c r="L8" s="11" t="s">
        <v>72</v>
      </c>
      <c r="M8" s="29">
        <v>3</v>
      </c>
      <c r="N8" s="11" t="s">
        <v>103</v>
      </c>
      <c r="O8" s="6" t="s">
        <v>126</v>
      </c>
      <c r="P8" s="9">
        <v>3</v>
      </c>
      <c r="Q8" s="9">
        <v>24</v>
      </c>
      <c r="R8" s="6" t="s">
        <v>1</v>
      </c>
      <c r="S8" s="6" t="s">
        <v>126</v>
      </c>
      <c r="T8" s="6" t="s">
        <v>126</v>
      </c>
      <c r="U8" s="6" t="s">
        <v>126</v>
      </c>
      <c r="V8" s="12">
        <v>14.4</v>
      </c>
      <c r="W8" s="12">
        <v>22.4</v>
      </c>
      <c r="X8" s="13">
        <f t="shared" si="4"/>
        <v>9.3392857142857135</v>
      </c>
      <c r="Y8" s="12">
        <v>209.2</v>
      </c>
      <c r="Z8" s="12">
        <v>13.4</v>
      </c>
      <c r="AA8" s="12">
        <v>5.6</v>
      </c>
      <c r="AB8" s="12">
        <v>21.6</v>
      </c>
      <c r="AC8" s="13">
        <f t="shared" si="3"/>
        <v>3.1990740740740735</v>
      </c>
      <c r="AD8" s="12">
        <v>69.099999999999994</v>
      </c>
      <c r="AE8" s="12">
        <v>4.9000000000000004</v>
      </c>
      <c r="AF8" s="14">
        <f t="shared" si="0"/>
        <v>-0.61111111111111116</v>
      </c>
      <c r="AG8" s="14">
        <f t="shared" si="0"/>
        <v>-3.5714285714285587E-2</v>
      </c>
      <c r="AH8" s="14">
        <f t="shared" si="0"/>
        <v>-0.65746051979321585</v>
      </c>
      <c r="AI8" s="14">
        <f t="shared" si="0"/>
        <v>-0.66969407265774383</v>
      </c>
      <c r="AJ8" s="14">
        <f t="shared" si="0"/>
        <v>-0.63432835820895517</v>
      </c>
      <c r="AK8" s="15">
        <f t="shared" si="1"/>
        <v>-0.61111111111111116</v>
      </c>
      <c r="AL8" s="6">
        <f t="shared" si="2"/>
        <v>21.6</v>
      </c>
      <c r="AM8" s="19" t="s">
        <v>133</v>
      </c>
    </row>
    <row r="9" spans="1:39" s="6" customFormat="1" x14ac:dyDescent="0.2">
      <c r="A9" s="7" t="s">
        <v>143</v>
      </c>
      <c r="B9" s="6">
        <v>0</v>
      </c>
      <c r="C9" s="9">
        <v>2012</v>
      </c>
      <c r="D9" s="8" t="s">
        <v>51</v>
      </c>
      <c r="E9" s="6">
        <v>3</v>
      </c>
      <c r="F9" s="6">
        <v>3</v>
      </c>
      <c r="G9" s="6">
        <v>0</v>
      </c>
      <c r="H9" s="6" t="s">
        <v>3</v>
      </c>
      <c r="I9" s="9">
        <v>5</v>
      </c>
      <c r="J9" s="6" t="s">
        <v>58</v>
      </c>
      <c r="K9" s="10" t="s">
        <v>28</v>
      </c>
      <c r="L9" s="11" t="s">
        <v>73</v>
      </c>
      <c r="M9" s="29">
        <v>5</v>
      </c>
      <c r="N9" s="11" t="s">
        <v>104</v>
      </c>
      <c r="O9" s="6" t="s">
        <v>126</v>
      </c>
      <c r="P9" s="9">
        <v>4</v>
      </c>
      <c r="Q9" s="9">
        <v>39</v>
      </c>
      <c r="R9" s="6" t="s">
        <v>1</v>
      </c>
      <c r="S9" s="6" t="s">
        <v>126</v>
      </c>
      <c r="T9" s="6" t="s">
        <v>1</v>
      </c>
      <c r="U9" s="6" t="s">
        <v>126</v>
      </c>
      <c r="V9" s="12">
        <v>10.5</v>
      </c>
      <c r="W9" s="12">
        <v>113.6</v>
      </c>
      <c r="X9" s="13">
        <f t="shared" si="4"/>
        <v>5.4929577464788739</v>
      </c>
      <c r="Y9" s="12">
        <v>624</v>
      </c>
      <c r="Z9" s="12">
        <v>8.6999999999999993</v>
      </c>
      <c r="AA9" s="12">
        <v>8</v>
      </c>
      <c r="AB9" s="12">
        <v>41</v>
      </c>
      <c r="AC9" s="13">
        <f t="shared" si="3"/>
        <v>4.0024390243902435</v>
      </c>
      <c r="AD9" s="12">
        <v>164.1</v>
      </c>
      <c r="AE9" s="12">
        <v>5.9</v>
      </c>
      <c r="AF9" s="14">
        <f t="shared" si="0"/>
        <v>-0.23809523809523808</v>
      </c>
      <c r="AG9" s="14">
        <f t="shared" si="0"/>
        <v>-0.6390845070422535</v>
      </c>
      <c r="AH9" s="14">
        <f t="shared" si="0"/>
        <v>-0.2713508442776737</v>
      </c>
      <c r="AI9" s="14">
        <f t="shared" si="0"/>
        <v>-0.7370192307692307</v>
      </c>
      <c r="AJ9" s="14">
        <f t="shared" si="0"/>
        <v>-0.32183908045977</v>
      </c>
      <c r="AK9" s="15">
        <f t="shared" si="1"/>
        <v>-0.23809523809523808</v>
      </c>
      <c r="AL9" s="6">
        <f t="shared" si="2"/>
        <v>41</v>
      </c>
      <c r="AM9" s="16" t="s">
        <v>133</v>
      </c>
    </row>
    <row r="10" spans="1:39" s="6" customFormat="1" x14ac:dyDescent="0.2">
      <c r="A10" s="7" t="s">
        <v>144</v>
      </c>
      <c r="B10" s="6">
        <v>1</v>
      </c>
      <c r="C10" s="9">
        <v>2012</v>
      </c>
      <c r="D10" s="8" t="s">
        <v>50</v>
      </c>
      <c r="E10" s="6">
        <v>3</v>
      </c>
      <c r="F10" s="6">
        <v>2</v>
      </c>
      <c r="G10" s="6">
        <v>0</v>
      </c>
      <c r="H10" s="6" t="s">
        <v>24</v>
      </c>
      <c r="I10" s="9">
        <v>3</v>
      </c>
      <c r="J10" s="6" t="s">
        <v>58</v>
      </c>
      <c r="K10" s="10" t="s">
        <v>28</v>
      </c>
      <c r="L10" s="11" t="s">
        <v>73</v>
      </c>
      <c r="M10" s="29">
        <v>4</v>
      </c>
      <c r="N10" s="11" t="s">
        <v>104</v>
      </c>
      <c r="O10" s="6" t="s">
        <v>126</v>
      </c>
      <c r="P10" s="9">
        <v>7</v>
      </c>
      <c r="Q10" s="9">
        <v>17</v>
      </c>
      <c r="R10" s="6" t="s">
        <v>1</v>
      </c>
      <c r="S10" s="6" t="s">
        <v>126</v>
      </c>
      <c r="T10" s="6" t="s">
        <v>1</v>
      </c>
      <c r="U10" s="6" t="s">
        <v>126</v>
      </c>
      <c r="V10" s="12">
        <v>13.6</v>
      </c>
      <c r="W10" s="12">
        <v>140.5</v>
      </c>
      <c r="X10" s="13">
        <f t="shared" si="4"/>
        <v>7.8519572953736656</v>
      </c>
      <c r="Y10" s="12">
        <v>1103.2</v>
      </c>
      <c r="Z10" s="12">
        <v>12.6</v>
      </c>
      <c r="AA10" s="12">
        <v>4.4000000000000004</v>
      </c>
      <c r="AB10" s="12">
        <v>8.6</v>
      </c>
      <c r="AC10" s="13">
        <f t="shared" si="3"/>
        <v>2.6046511627906974</v>
      </c>
      <c r="AD10" s="12">
        <v>22.4</v>
      </c>
      <c r="AE10" s="12">
        <v>3.7</v>
      </c>
      <c r="AF10" s="14">
        <f t="shared" si="0"/>
        <v>-0.67647058823529405</v>
      </c>
      <c r="AG10" s="14">
        <f t="shared" si="0"/>
        <v>-0.93879003558718865</v>
      </c>
      <c r="AH10" s="14">
        <f t="shared" si="0"/>
        <v>-0.66828001416597815</v>
      </c>
      <c r="AI10" s="14">
        <f t="shared" si="0"/>
        <v>-0.97969543147208116</v>
      </c>
      <c r="AJ10" s="14">
        <f t="shared" si="0"/>
        <v>-0.70634920634920628</v>
      </c>
      <c r="AK10" s="15">
        <f t="shared" si="1"/>
        <v>-0.67647058823529405</v>
      </c>
      <c r="AL10" s="6">
        <f t="shared" si="2"/>
        <v>8.6</v>
      </c>
      <c r="AM10" s="16" t="s">
        <v>132</v>
      </c>
    </row>
    <row r="11" spans="1:39" s="6" customFormat="1" x14ac:dyDescent="0.2">
      <c r="A11" s="7" t="s">
        <v>145</v>
      </c>
      <c r="B11" s="6">
        <v>0</v>
      </c>
      <c r="C11" s="9">
        <v>2012</v>
      </c>
      <c r="D11" s="8" t="s">
        <v>51</v>
      </c>
      <c r="E11" s="6">
        <v>2</v>
      </c>
      <c r="F11" s="6">
        <v>3</v>
      </c>
      <c r="G11" s="6">
        <v>0</v>
      </c>
      <c r="H11" s="6" t="s">
        <v>3</v>
      </c>
      <c r="I11" s="9">
        <v>4</v>
      </c>
      <c r="J11" s="6" t="s">
        <v>54</v>
      </c>
      <c r="K11" s="10" t="s">
        <v>28</v>
      </c>
      <c r="L11" s="11" t="s">
        <v>74</v>
      </c>
      <c r="M11" s="29">
        <v>4</v>
      </c>
      <c r="N11" s="11" t="s">
        <v>105</v>
      </c>
      <c r="O11" s="6" t="s">
        <v>126</v>
      </c>
      <c r="P11" s="9">
        <v>10</v>
      </c>
      <c r="Q11" s="9">
        <v>36</v>
      </c>
      <c r="R11" s="6" t="s">
        <v>1</v>
      </c>
      <c r="S11" s="6" t="s">
        <v>126</v>
      </c>
      <c r="T11" s="6" t="s">
        <v>1</v>
      </c>
      <c r="U11" s="6" t="s">
        <v>126</v>
      </c>
      <c r="V11" s="12">
        <v>13.2</v>
      </c>
      <c r="W11" s="12">
        <v>72.099999999999994</v>
      </c>
      <c r="X11" s="13">
        <f t="shared" si="4"/>
        <v>7.7045769764216372</v>
      </c>
      <c r="Y11" s="12">
        <v>555.5</v>
      </c>
      <c r="Z11" s="12">
        <v>12.2</v>
      </c>
      <c r="AA11" s="12">
        <v>8.1</v>
      </c>
      <c r="AB11" s="12">
        <v>77</v>
      </c>
      <c r="AC11" s="13">
        <f t="shared" si="3"/>
        <v>3.1480519480519482</v>
      </c>
      <c r="AD11" s="12">
        <v>242.4</v>
      </c>
      <c r="AE11" s="12">
        <v>6.9</v>
      </c>
      <c r="AF11" s="14">
        <f t="shared" si="0"/>
        <v>-0.38636363636363635</v>
      </c>
      <c r="AG11" s="14">
        <f t="shared" si="0"/>
        <v>6.796116504854377E-2</v>
      </c>
      <c r="AH11" s="14">
        <f t="shared" si="0"/>
        <v>-0.59140495867768605</v>
      </c>
      <c r="AI11" s="14">
        <f t="shared" si="0"/>
        <v>-0.56363636363636371</v>
      </c>
      <c r="AJ11" s="14">
        <f t="shared" si="0"/>
        <v>-0.43442622950819665</v>
      </c>
      <c r="AK11" s="15">
        <f t="shared" si="1"/>
        <v>-0.38636363636363635</v>
      </c>
      <c r="AL11" s="6">
        <f t="shared" si="2"/>
        <v>77</v>
      </c>
      <c r="AM11" s="19" t="s">
        <v>133</v>
      </c>
    </row>
    <row r="12" spans="1:39" s="6" customFormat="1" x14ac:dyDescent="0.2">
      <c r="A12" s="7" t="s">
        <v>146</v>
      </c>
      <c r="B12" s="6">
        <v>2</v>
      </c>
      <c r="C12" s="9">
        <v>2012</v>
      </c>
      <c r="D12" s="8" t="s">
        <v>50</v>
      </c>
      <c r="E12" s="6">
        <v>3</v>
      </c>
      <c r="F12" s="6">
        <v>2</v>
      </c>
      <c r="G12" s="6">
        <v>0</v>
      </c>
      <c r="H12" s="6" t="s">
        <v>24</v>
      </c>
      <c r="I12" s="9">
        <v>4</v>
      </c>
      <c r="J12" s="6" t="s">
        <v>53</v>
      </c>
      <c r="K12" s="10" t="s">
        <v>28</v>
      </c>
      <c r="L12" s="11" t="s">
        <v>75</v>
      </c>
      <c r="M12" s="29">
        <v>5</v>
      </c>
      <c r="N12" s="11" t="s">
        <v>106</v>
      </c>
      <c r="O12" s="6" t="s">
        <v>126</v>
      </c>
      <c r="P12" s="9">
        <v>17</v>
      </c>
      <c r="Q12" s="9">
        <v>35</v>
      </c>
      <c r="R12" s="6" t="s">
        <v>1</v>
      </c>
      <c r="S12" s="6" t="s">
        <v>1</v>
      </c>
      <c r="T12" s="6" t="s">
        <v>126</v>
      </c>
      <c r="U12" s="6" t="s">
        <v>126</v>
      </c>
      <c r="V12" s="12">
        <v>24.1</v>
      </c>
      <c r="W12" s="12">
        <v>14.5</v>
      </c>
      <c r="X12" s="13">
        <f t="shared" si="4"/>
        <v>15.896551724137931</v>
      </c>
      <c r="Y12" s="12">
        <v>230.5</v>
      </c>
      <c r="Z12" s="12">
        <v>21.6</v>
      </c>
      <c r="AA12" s="12">
        <v>14.4</v>
      </c>
      <c r="AB12" s="12">
        <v>9.6</v>
      </c>
      <c r="AC12" s="13">
        <v>5.9</v>
      </c>
      <c r="AD12" s="12">
        <v>86.1</v>
      </c>
      <c r="AE12" s="12">
        <v>12.3</v>
      </c>
      <c r="AF12" s="14">
        <f t="shared" si="0"/>
        <v>-0.40248962655601661</v>
      </c>
      <c r="AG12" s="14">
        <f t="shared" si="0"/>
        <v>-0.33793103448275863</v>
      </c>
      <c r="AH12" s="14">
        <f t="shared" si="0"/>
        <v>-0.6288503253796095</v>
      </c>
      <c r="AI12" s="14">
        <f t="shared" si="0"/>
        <v>-0.62646420824295013</v>
      </c>
      <c r="AJ12" s="14">
        <f t="shared" si="0"/>
        <v>-0.43055555555555558</v>
      </c>
      <c r="AK12" s="15">
        <f t="shared" si="1"/>
        <v>-0.40248962655601661</v>
      </c>
      <c r="AL12" s="6">
        <f t="shared" si="2"/>
        <v>9.6</v>
      </c>
      <c r="AM12" s="19" t="s">
        <v>133</v>
      </c>
    </row>
    <row r="13" spans="1:39" s="6" customFormat="1" x14ac:dyDescent="0.2">
      <c r="A13" s="7" t="s">
        <v>147</v>
      </c>
      <c r="B13" s="6">
        <v>1</v>
      </c>
      <c r="C13" s="9">
        <v>2012</v>
      </c>
      <c r="D13" s="8" t="s">
        <v>51</v>
      </c>
      <c r="E13" s="6">
        <v>4</v>
      </c>
      <c r="F13" s="6">
        <v>2</v>
      </c>
      <c r="G13" s="6">
        <v>0</v>
      </c>
      <c r="H13" s="6" t="s">
        <v>3</v>
      </c>
      <c r="I13" s="9">
        <v>3</v>
      </c>
      <c r="J13" s="6" t="s">
        <v>54</v>
      </c>
      <c r="K13" s="10" t="s">
        <v>25</v>
      </c>
      <c r="L13" s="11" t="s">
        <v>76</v>
      </c>
      <c r="M13" s="29">
        <v>3</v>
      </c>
      <c r="N13" s="11" t="s">
        <v>107</v>
      </c>
      <c r="O13" s="6" t="s">
        <v>126</v>
      </c>
      <c r="P13" s="9">
        <v>3</v>
      </c>
      <c r="Q13" s="9">
        <v>12</v>
      </c>
      <c r="R13" s="6" t="s">
        <v>126</v>
      </c>
      <c r="S13" s="6" t="s">
        <v>126</v>
      </c>
      <c r="T13" s="6" t="s">
        <v>126</v>
      </c>
      <c r="U13" s="6" t="s">
        <v>126</v>
      </c>
      <c r="V13" s="12">
        <v>9.1999999999999993</v>
      </c>
      <c r="W13" s="12">
        <v>333.3</v>
      </c>
      <c r="X13" s="13">
        <f t="shared" si="4"/>
        <v>4.575457545754575</v>
      </c>
      <c r="Y13" s="12">
        <v>1525</v>
      </c>
      <c r="Z13" s="12">
        <v>7.8</v>
      </c>
      <c r="AA13" s="12">
        <v>5.0999999999999996</v>
      </c>
      <c r="AB13" s="12">
        <v>139.80000000000001</v>
      </c>
      <c r="AC13" s="13">
        <f t="shared" ref="AC13:AC41" si="5">AD13/AB13</f>
        <v>2.6859799713876966</v>
      </c>
      <c r="AD13" s="12">
        <v>375.5</v>
      </c>
      <c r="AE13" s="12">
        <v>4.2</v>
      </c>
      <c r="AF13" s="14">
        <f t="shared" si="0"/>
        <v>-0.44565217391304346</v>
      </c>
      <c r="AG13" s="14">
        <f t="shared" si="0"/>
        <v>-0.58055805580558051</v>
      </c>
      <c r="AH13" s="14">
        <f t="shared" si="0"/>
        <v>-0.41295926264687255</v>
      </c>
      <c r="AI13" s="14">
        <f t="shared" si="0"/>
        <v>-0.75377049180327871</v>
      </c>
      <c r="AJ13" s="14">
        <f t="shared" si="0"/>
        <v>-0.46153846153846151</v>
      </c>
      <c r="AK13" s="15">
        <f t="shared" si="1"/>
        <v>-0.44565217391304346</v>
      </c>
      <c r="AL13" s="6">
        <f t="shared" si="2"/>
        <v>139.80000000000001</v>
      </c>
      <c r="AM13" s="16" t="s">
        <v>132</v>
      </c>
    </row>
    <row r="14" spans="1:39" s="6" customFormat="1" x14ac:dyDescent="0.2">
      <c r="A14" s="7" t="s">
        <v>148</v>
      </c>
      <c r="B14" s="6">
        <v>0</v>
      </c>
      <c r="C14" s="9">
        <v>2012</v>
      </c>
      <c r="D14" s="8" t="s">
        <v>51</v>
      </c>
      <c r="E14" s="6">
        <v>3</v>
      </c>
      <c r="F14" s="6">
        <v>3</v>
      </c>
      <c r="G14" s="6">
        <v>0</v>
      </c>
      <c r="H14" s="6" t="s">
        <v>3</v>
      </c>
      <c r="I14" s="9">
        <v>4</v>
      </c>
      <c r="J14" s="6" t="s">
        <v>54</v>
      </c>
      <c r="K14" s="10" t="s">
        <v>25</v>
      </c>
      <c r="L14" s="11" t="s">
        <v>76</v>
      </c>
      <c r="M14" s="29">
        <v>4</v>
      </c>
      <c r="N14" s="11" t="s">
        <v>107</v>
      </c>
      <c r="O14" s="6" t="s">
        <v>126</v>
      </c>
      <c r="P14" s="9">
        <v>4</v>
      </c>
      <c r="Q14" s="9">
        <v>39</v>
      </c>
      <c r="R14" s="6" t="s">
        <v>1</v>
      </c>
      <c r="S14" s="6" t="s">
        <v>126</v>
      </c>
      <c r="T14" s="6" t="s">
        <v>1</v>
      </c>
      <c r="U14" s="6" t="s">
        <v>126</v>
      </c>
      <c r="V14" s="12">
        <v>19.5</v>
      </c>
      <c r="W14" s="12">
        <v>95.2</v>
      </c>
      <c r="X14" s="13">
        <f t="shared" si="4"/>
        <v>10.099789915966387</v>
      </c>
      <c r="Y14" s="12">
        <v>961.5</v>
      </c>
      <c r="Z14" s="12">
        <v>16.8</v>
      </c>
      <c r="AA14" s="12">
        <v>6.3</v>
      </c>
      <c r="AB14" s="12">
        <v>36.799999999999997</v>
      </c>
      <c r="AC14" s="13">
        <f t="shared" si="5"/>
        <v>2.5679347826086958</v>
      </c>
      <c r="AD14" s="12">
        <v>94.5</v>
      </c>
      <c r="AE14" s="12">
        <v>4.7</v>
      </c>
      <c r="AF14" s="14">
        <f t="shared" si="0"/>
        <v>-0.67692307692307685</v>
      </c>
      <c r="AG14" s="14">
        <f t="shared" si="0"/>
        <v>-0.61344537815126055</v>
      </c>
      <c r="AH14" s="14">
        <f t="shared" si="0"/>
        <v>-0.74574374279319</v>
      </c>
      <c r="AI14" s="14">
        <f t="shared" si="0"/>
        <v>-0.90171606864274567</v>
      </c>
      <c r="AJ14" s="14">
        <f t="shared" si="0"/>
        <v>-0.72023809523809534</v>
      </c>
      <c r="AK14" s="15">
        <f t="shared" si="1"/>
        <v>-0.67692307692307685</v>
      </c>
      <c r="AL14" s="6">
        <f t="shared" si="2"/>
        <v>36.799999999999997</v>
      </c>
      <c r="AM14" s="16" t="s">
        <v>132</v>
      </c>
    </row>
    <row r="15" spans="1:39" s="6" customFormat="1" x14ac:dyDescent="0.2">
      <c r="A15" s="7" t="s">
        <v>149</v>
      </c>
      <c r="B15" s="6">
        <v>0</v>
      </c>
      <c r="C15" s="34">
        <v>2012</v>
      </c>
      <c r="D15" s="8" t="s">
        <v>51</v>
      </c>
      <c r="E15" s="6">
        <v>1</v>
      </c>
      <c r="F15" s="6">
        <v>3</v>
      </c>
      <c r="G15" s="6">
        <v>0</v>
      </c>
      <c r="H15" s="6" t="s">
        <v>3</v>
      </c>
      <c r="I15" s="9">
        <v>2</v>
      </c>
      <c r="J15" s="6" t="s">
        <v>54</v>
      </c>
      <c r="K15" s="10" t="s">
        <v>25</v>
      </c>
      <c r="L15" s="11" t="s">
        <v>77</v>
      </c>
      <c r="M15" s="29">
        <v>3</v>
      </c>
      <c r="N15" s="11" t="s">
        <v>100</v>
      </c>
      <c r="O15" s="6" t="s">
        <v>126</v>
      </c>
      <c r="P15" s="9">
        <v>4</v>
      </c>
      <c r="Q15" s="9">
        <v>19</v>
      </c>
      <c r="R15" s="6" t="s">
        <v>1</v>
      </c>
      <c r="S15" s="6" t="s">
        <v>126</v>
      </c>
      <c r="T15" s="6" t="s">
        <v>126</v>
      </c>
      <c r="U15" s="6" t="s">
        <v>126</v>
      </c>
      <c r="V15" s="12">
        <v>12.5</v>
      </c>
      <c r="W15" s="12">
        <v>38.1</v>
      </c>
      <c r="X15" s="13">
        <f t="shared" si="4"/>
        <v>7.8162729658792651</v>
      </c>
      <c r="Y15" s="12">
        <v>297.8</v>
      </c>
      <c r="Z15" s="12">
        <v>10.9</v>
      </c>
      <c r="AA15" s="12">
        <v>8.9</v>
      </c>
      <c r="AB15" s="12">
        <v>27.2</v>
      </c>
      <c r="AC15" s="13">
        <f t="shared" si="5"/>
        <v>4.6691176470588234</v>
      </c>
      <c r="AD15" s="12">
        <v>127</v>
      </c>
      <c r="AE15" s="12">
        <v>7.3</v>
      </c>
      <c r="AF15" s="14">
        <f t="shared" si="0"/>
        <v>-0.28799999999999998</v>
      </c>
      <c r="AG15" s="14">
        <f t="shared" si="0"/>
        <v>-0.28608923884514442</v>
      </c>
      <c r="AH15" s="14">
        <f t="shared" si="0"/>
        <v>-0.40264142930510016</v>
      </c>
      <c r="AI15" s="14">
        <f t="shared" si="0"/>
        <v>-0.57353928811282739</v>
      </c>
      <c r="AJ15" s="14">
        <f t="shared" si="0"/>
        <v>-0.33027522935779818</v>
      </c>
      <c r="AK15" s="15">
        <f t="shared" si="1"/>
        <v>-0.28799999999999998</v>
      </c>
      <c r="AL15" s="6">
        <f t="shared" si="2"/>
        <v>27.2</v>
      </c>
      <c r="AM15" s="19" t="s">
        <v>133</v>
      </c>
    </row>
    <row r="16" spans="1:39" s="6" customFormat="1" x14ac:dyDescent="0.2">
      <c r="A16" s="7" t="s">
        <v>150</v>
      </c>
      <c r="B16" s="6">
        <v>1</v>
      </c>
      <c r="C16" s="34">
        <v>2012</v>
      </c>
      <c r="D16" s="8" t="s">
        <v>50</v>
      </c>
      <c r="E16" s="6">
        <v>2</v>
      </c>
      <c r="F16" s="6">
        <v>2</v>
      </c>
      <c r="G16" s="6">
        <v>0</v>
      </c>
      <c r="H16" s="6" t="s">
        <v>24</v>
      </c>
      <c r="I16" s="9">
        <v>2</v>
      </c>
      <c r="J16" s="6" t="s">
        <v>53</v>
      </c>
      <c r="K16" s="10" t="s">
        <v>28</v>
      </c>
      <c r="L16" s="11" t="s">
        <v>77</v>
      </c>
      <c r="M16" s="29">
        <v>4</v>
      </c>
      <c r="N16" s="11" t="s">
        <v>108</v>
      </c>
      <c r="O16" s="6" t="s">
        <v>126</v>
      </c>
      <c r="P16" s="9">
        <v>3</v>
      </c>
      <c r="Q16" s="9">
        <v>4</v>
      </c>
      <c r="R16" s="6" t="s">
        <v>126</v>
      </c>
      <c r="S16" s="6" t="s">
        <v>126</v>
      </c>
      <c r="T16" s="6" t="s">
        <v>126</v>
      </c>
      <c r="U16" s="6" t="s">
        <v>126</v>
      </c>
      <c r="V16" s="12">
        <v>14.5</v>
      </c>
      <c r="W16" s="12">
        <v>95.3</v>
      </c>
      <c r="X16" s="13">
        <f t="shared" si="4"/>
        <v>8.2507869884575022</v>
      </c>
      <c r="Y16" s="12">
        <v>786.3</v>
      </c>
      <c r="Z16" s="12">
        <v>13.4</v>
      </c>
      <c r="AA16" s="12">
        <v>7.5</v>
      </c>
      <c r="AB16" s="12">
        <v>28.1</v>
      </c>
      <c r="AC16" s="13">
        <f t="shared" si="5"/>
        <v>3.9145907473309607</v>
      </c>
      <c r="AD16" s="12">
        <v>110</v>
      </c>
      <c r="AE16" s="12">
        <v>5.6</v>
      </c>
      <c r="AF16" s="14">
        <f t="shared" si="0"/>
        <v>-0.48275862068965519</v>
      </c>
      <c r="AG16" s="14">
        <f t="shared" si="0"/>
        <v>-0.7051416579223504</v>
      </c>
      <c r="AH16" s="14">
        <f t="shared" si="0"/>
        <v>-0.52554941088561546</v>
      </c>
      <c r="AI16" s="14">
        <f t="shared" si="0"/>
        <v>-0.86010428589596843</v>
      </c>
      <c r="AJ16" s="14">
        <f t="shared" si="0"/>
        <v>-0.58208955223880599</v>
      </c>
      <c r="AK16" s="15">
        <f t="shared" si="1"/>
        <v>-0.48275862068965519</v>
      </c>
      <c r="AL16" s="6">
        <f t="shared" si="2"/>
        <v>28.1</v>
      </c>
      <c r="AM16" s="16" t="s">
        <v>132</v>
      </c>
    </row>
    <row r="17" spans="1:39" s="6" customFormat="1" x14ac:dyDescent="0.2">
      <c r="A17" s="7" t="s">
        <v>151</v>
      </c>
      <c r="B17" s="6">
        <v>0</v>
      </c>
      <c r="C17" s="34">
        <v>2012</v>
      </c>
      <c r="D17" s="8" t="s">
        <v>51</v>
      </c>
      <c r="E17" s="6">
        <v>4</v>
      </c>
      <c r="F17" s="6">
        <v>3</v>
      </c>
      <c r="G17" s="6">
        <v>0</v>
      </c>
      <c r="H17" s="6" t="s">
        <v>3</v>
      </c>
      <c r="I17" s="9">
        <v>3</v>
      </c>
      <c r="J17" s="6" t="s">
        <v>54</v>
      </c>
      <c r="K17" s="10" t="s">
        <v>25</v>
      </c>
      <c r="L17" s="11" t="s">
        <v>77</v>
      </c>
      <c r="M17" s="29">
        <v>5</v>
      </c>
      <c r="N17" s="11" t="s">
        <v>100</v>
      </c>
      <c r="O17" s="10" t="s">
        <v>1</v>
      </c>
      <c r="P17" s="9"/>
      <c r="Q17" s="9">
        <v>4</v>
      </c>
      <c r="R17" s="6" t="s">
        <v>126</v>
      </c>
      <c r="S17" s="6" t="s">
        <v>1</v>
      </c>
      <c r="T17" s="6" t="s">
        <v>126</v>
      </c>
      <c r="U17" s="6" t="s">
        <v>1</v>
      </c>
      <c r="V17" s="12">
        <v>17.3</v>
      </c>
      <c r="W17" s="12">
        <v>56.8</v>
      </c>
      <c r="X17" s="13">
        <f t="shared" si="4"/>
        <v>8.589788732394366</v>
      </c>
      <c r="Y17" s="12">
        <v>487.9</v>
      </c>
      <c r="Z17" s="12">
        <v>15.6</v>
      </c>
      <c r="AA17" s="12">
        <v>13.5</v>
      </c>
      <c r="AB17" s="12">
        <v>28.5</v>
      </c>
      <c r="AC17" s="13">
        <f t="shared" si="5"/>
        <v>5.3263157894736848</v>
      </c>
      <c r="AD17" s="12">
        <v>151.80000000000001</v>
      </c>
      <c r="AE17" s="12">
        <v>9.5</v>
      </c>
      <c r="AF17" s="14">
        <f t="shared" si="0"/>
        <v>-0.21965317919075147</v>
      </c>
      <c r="AG17" s="14">
        <f t="shared" si="0"/>
        <v>-0.49823943661971831</v>
      </c>
      <c r="AH17" s="14">
        <f t="shared" si="0"/>
        <v>-0.37992470415637364</v>
      </c>
      <c r="AI17" s="14">
        <f t="shared" si="0"/>
        <v>-0.68887067021930715</v>
      </c>
      <c r="AJ17" s="14">
        <f t="shared" si="0"/>
        <v>-0.39102564102564102</v>
      </c>
      <c r="AK17" s="15">
        <f t="shared" si="1"/>
        <v>-0.21965317919075147</v>
      </c>
      <c r="AL17" s="6">
        <f t="shared" si="2"/>
        <v>28.5</v>
      </c>
      <c r="AM17" s="16" t="s">
        <v>132</v>
      </c>
    </row>
    <row r="18" spans="1:39" s="6" customFormat="1" x14ac:dyDescent="0.2">
      <c r="A18" s="7" t="s">
        <v>152</v>
      </c>
      <c r="B18" s="6">
        <v>0</v>
      </c>
      <c r="C18" s="34">
        <v>2013</v>
      </c>
      <c r="D18" s="8" t="s">
        <v>51</v>
      </c>
      <c r="E18" s="6">
        <v>3</v>
      </c>
      <c r="F18" s="6">
        <v>2</v>
      </c>
      <c r="G18" s="6">
        <v>0</v>
      </c>
      <c r="H18" s="6" t="s">
        <v>24</v>
      </c>
      <c r="I18" s="9">
        <v>2</v>
      </c>
      <c r="J18" s="6" t="s">
        <v>63</v>
      </c>
      <c r="K18" s="10" t="s">
        <v>25</v>
      </c>
      <c r="L18" s="11" t="s">
        <v>78</v>
      </c>
      <c r="M18" s="29">
        <v>3</v>
      </c>
      <c r="N18" s="11" t="s">
        <v>109</v>
      </c>
      <c r="O18" s="6" t="s">
        <v>126</v>
      </c>
      <c r="P18" s="9">
        <v>3</v>
      </c>
      <c r="Q18" s="9">
        <v>19</v>
      </c>
      <c r="R18" s="6" t="s">
        <v>1</v>
      </c>
      <c r="S18" s="6" t="s">
        <v>126</v>
      </c>
      <c r="T18" s="6" t="s">
        <v>1</v>
      </c>
      <c r="U18" s="6" t="s">
        <v>126</v>
      </c>
      <c r="V18" s="12">
        <v>12.3</v>
      </c>
      <c r="W18" s="12">
        <v>45.1</v>
      </c>
      <c r="X18" s="13">
        <f t="shared" si="4"/>
        <v>4.80709534368071</v>
      </c>
      <c r="Y18" s="12">
        <v>216.8</v>
      </c>
      <c r="Z18" s="12">
        <v>10.3</v>
      </c>
      <c r="AA18" s="12">
        <v>5.2</v>
      </c>
      <c r="AB18" s="12">
        <v>27.6</v>
      </c>
      <c r="AC18" s="13">
        <f t="shared" si="5"/>
        <v>2.4782608695652173</v>
      </c>
      <c r="AD18" s="12">
        <v>68.400000000000006</v>
      </c>
      <c r="AE18" s="12">
        <v>4.0999999999999996</v>
      </c>
      <c r="AF18" s="14">
        <f t="shared" si="0"/>
        <v>-0.57723577235772361</v>
      </c>
      <c r="AG18" s="14">
        <f t="shared" si="0"/>
        <v>-0.38802660753880264</v>
      </c>
      <c r="AH18" s="14">
        <f t="shared" si="0"/>
        <v>-0.48445772501203282</v>
      </c>
      <c r="AI18" s="14">
        <f t="shared" si="0"/>
        <v>-0.68450184501845013</v>
      </c>
      <c r="AJ18" s="14">
        <f t="shared" si="0"/>
        <v>-0.6019417475728156</v>
      </c>
      <c r="AK18" s="15">
        <f t="shared" si="1"/>
        <v>-0.57723577235772361</v>
      </c>
      <c r="AL18" s="6">
        <f t="shared" si="2"/>
        <v>27.6</v>
      </c>
      <c r="AM18" s="19" t="s">
        <v>133</v>
      </c>
    </row>
    <row r="19" spans="1:39" s="6" customFormat="1" x14ac:dyDescent="0.2">
      <c r="A19" s="7" t="s">
        <v>153</v>
      </c>
      <c r="B19" s="6">
        <v>1</v>
      </c>
      <c r="C19" s="34">
        <v>2013</v>
      </c>
      <c r="D19" s="8" t="s">
        <v>50</v>
      </c>
      <c r="E19" s="6">
        <v>3</v>
      </c>
      <c r="F19" s="6">
        <v>2</v>
      </c>
      <c r="G19" s="6">
        <v>0</v>
      </c>
      <c r="H19" s="6" t="s">
        <v>24</v>
      </c>
      <c r="I19" s="9">
        <v>2</v>
      </c>
      <c r="J19" s="6" t="s">
        <v>53</v>
      </c>
      <c r="K19" s="10" t="s">
        <v>25</v>
      </c>
      <c r="L19" s="11" t="s">
        <v>79</v>
      </c>
      <c r="M19" s="29">
        <v>3</v>
      </c>
      <c r="N19" s="11" t="s">
        <v>109</v>
      </c>
      <c r="O19" s="10" t="s">
        <v>1</v>
      </c>
      <c r="P19" s="9"/>
      <c r="Q19" s="9">
        <v>35</v>
      </c>
      <c r="R19" s="6" t="s">
        <v>1</v>
      </c>
      <c r="S19" s="6" t="s">
        <v>1</v>
      </c>
      <c r="T19" s="6" t="s">
        <v>1</v>
      </c>
      <c r="U19" s="6" t="s">
        <v>1</v>
      </c>
      <c r="V19" s="12">
        <v>22.5</v>
      </c>
      <c r="W19" s="12">
        <v>36.9</v>
      </c>
      <c r="X19" s="13">
        <f t="shared" si="4"/>
        <v>10.926829268292684</v>
      </c>
      <c r="Y19" s="12">
        <v>403.2</v>
      </c>
      <c r="Z19" s="12">
        <v>20.399999999999999</v>
      </c>
      <c r="AA19" s="12">
        <v>10.199999999999999</v>
      </c>
      <c r="AB19" s="12">
        <v>17.3</v>
      </c>
      <c r="AC19" s="13">
        <f t="shared" si="5"/>
        <v>3.653179190751445</v>
      </c>
      <c r="AD19" s="12">
        <v>63.2</v>
      </c>
      <c r="AE19" s="12">
        <v>8.3000000000000007</v>
      </c>
      <c r="AF19" s="14">
        <f t="shared" si="0"/>
        <v>-0.54666666666666675</v>
      </c>
      <c r="AG19" s="14">
        <f t="shared" si="0"/>
        <v>-0.53116531165311653</v>
      </c>
      <c r="AH19" s="14">
        <f t="shared" si="0"/>
        <v>-0.66566886870355091</v>
      </c>
      <c r="AI19" s="14">
        <f t="shared" si="0"/>
        <v>-0.84325396825396826</v>
      </c>
      <c r="AJ19" s="14">
        <f t="shared" si="0"/>
        <v>-0.59313725490196068</v>
      </c>
      <c r="AK19" s="15">
        <f t="shared" si="1"/>
        <v>-0.54666666666666675</v>
      </c>
      <c r="AL19" s="6">
        <f t="shared" si="2"/>
        <v>17.3</v>
      </c>
      <c r="AM19" s="16" t="s">
        <v>132</v>
      </c>
    </row>
    <row r="20" spans="1:39" s="6" customFormat="1" x14ac:dyDescent="0.2">
      <c r="A20" s="7" t="s">
        <v>154</v>
      </c>
      <c r="B20" s="6">
        <v>0</v>
      </c>
      <c r="C20" s="34">
        <v>2013</v>
      </c>
      <c r="D20" s="8" t="s">
        <v>50</v>
      </c>
      <c r="E20" s="6">
        <v>3</v>
      </c>
      <c r="F20" s="6">
        <v>3</v>
      </c>
      <c r="G20" s="6">
        <v>0</v>
      </c>
      <c r="H20" s="6" t="s">
        <v>3</v>
      </c>
      <c r="I20" s="9">
        <v>6</v>
      </c>
      <c r="J20" s="6" t="s">
        <v>53</v>
      </c>
      <c r="K20" s="10" t="s">
        <v>28</v>
      </c>
      <c r="L20" s="11" t="s">
        <v>80</v>
      </c>
      <c r="M20" s="29">
        <v>7</v>
      </c>
      <c r="N20" s="11" t="s">
        <v>110</v>
      </c>
      <c r="O20" s="6" t="s">
        <v>126</v>
      </c>
      <c r="P20" s="9">
        <v>16</v>
      </c>
      <c r="Q20" s="9">
        <v>31</v>
      </c>
      <c r="R20" s="6" t="s">
        <v>1</v>
      </c>
      <c r="S20" s="6" t="s">
        <v>1</v>
      </c>
      <c r="T20" s="6" t="s">
        <v>1</v>
      </c>
      <c r="U20" s="6" t="s">
        <v>126</v>
      </c>
      <c r="V20" s="12">
        <v>22</v>
      </c>
      <c r="W20" s="12">
        <v>112.8</v>
      </c>
      <c r="X20" s="13">
        <f t="shared" si="4"/>
        <v>12.117021276595745</v>
      </c>
      <c r="Y20" s="12">
        <v>1366.8</v>
      </c>
      <c r="Z20" s="12">
        <v>19.8</v>
      </c>
      <c r="AA20" s="12">
        <v>5.8</v>
      </c>
      <c r="AB20" s="12">
        <v>9.5</v>
      </c>
      <c r="AC20" s="13">
        <f t="shared" si="5"/>
        <v>2.8210526315789473</v>
      </c>
      <c r="AD20" s="12">
        <v>26.8</v>
      </c>
      <c r="AE20" s="12">
        <v>4.0999999999999996</v>
      </c>
      <c r="AF20" s="14">
        <f t="shared" si="0"/>
        <v>-0.73636363636363633</v>
      </c>
      <c r="AG20" s="14">
        <f t="shared" si="0"/>
        <v>-0.91578014184397161</v>
      </c>
      <c r="AH20" s="14">
        <f t="shared" si="0"/>
        <v>-0.76718266253869971</v>
      </c>
      <c r="AI20" s="14">
        <f t="shared" si="0"/>
        <v>-0.98039215686274517</v>
      </c>
      <c r="AJ20" s="14">
        <f t="shared" si="0"/>
        <v>-0.79292929292929293</v>
      </c>
      <c r="AK20" s="15">
        <f t="shared" si="1"/>
        <v>-0.73636363636363633</v>
      </c>
      <c r="AL20" s="6">
        <f t="shared" si="2"/>
        <v>9.5</v>
      </c>
      <c r="AM20" s="16" t="s">
        <v>132</v>
      </c>
    </row>
    <row r="21" spans="1:39" s="6" customFormat="1" x14ac:dyDescent="0.2">
      <c r="A21" s="7" t="s">
        <v>155</v>
      </c>
      <c r="B21" s="6">
        <v>0</v>
      </c>
      <c r="C21" s="34">
        <v>2014</v>
      </c>
      <c r="D21" s="8" t="s">
        <v>50</v>
      </c>
      <c r="E21" s="6">
        <v>4</v>
      </c>
      <c r="F21" s="6">
        <v>2</v>
      </c>
      <c r="G21" s="6">
        <v>0</v>
      </c>
      <c r="H21" s="6" t="s">
        <v>3</v>
      </c>
      <c r="I21" s="9">
        <v>6</v>
      </c>
      <c r="J21" s="6" t="s">
        <v>53</v>
      </c>
      <c r="K21" s="10" t="s">
        <v>28</v>
      </c>
      <c r="L21" s="11" t="s">
        <v>81</v>
      </c>
      <c r="M21" s="29">
        <v>7</v>
      </c>
      <c r="N21" s="11" t="s">
        <v>98</v>
      </c>
      <c r="O21" s="6" t="s">
        <v>126</v>
      </c>
      <c r="P21" s="9">
        <v>14</v>
      </c>
      <c r="Q21" s="9">
        <v>17</v>
      </c>
      <c r="R21" s="6" t="s">
        <v>1</v>
      </c>
      <c r="S21" s="6" t="s">
        <v>1</v>
      </c>
      <c r="T21" s="6" t="s">
        <v>1</v>
      </c>
      <c r="U21" s="6" t="s">
        <v>126</v>
      </c>
      <c r="V21" s="12">
        <v>17.8</v>
      </c>
      <c r="W21" s="12">
        <v>46</v>
      </c>
      <c r="X21" s="13">
        <f t="shared" si="4"/>
        <v>9.660869565217391</v>
      </c>
      <c r="Y21" s="12">
        <v>444.4</v>
      </c>
      <c r="Z21" s="12">
        <v>15</v>
      </c>
      <c r="AA21" s="12">
        <v>1.5</v>
      </c>
      <c r="AB21" s="12">
        <v>5.8</v>
      </c>
      <c r="AC21" s="13">
        <f t="shared" si="5"/>
        <v>0.91379310344827591</v>
      </c>
      <c r="AD21" s="12">
        <v>5.3</v>
      </c>
      <c r="AE21" s="12">
        <v>1.2</v>
      </c>
      <c r="AF21" s="14">
        <f t="shared" si="0"/>
        <v>-0.9157303370786517</v>
      </c>
      <c r="AG21" s="14">
        <f t="shared" si="0"/>
        <v>-0.87391304347826093</v>
      </c>
      <c r="AH21" s="14">
        <f t="shared" si="0"/>
        <v>-0.9054129550886123</v>
      </c>
      <c r="AI21" s="14">
        <f t="shared" si="0"/>
        <v>-0.98807380738073802</v>
      </c>
      <c r="AJ21" s="14">
        <f t="shared" si="0"/>
        <v>-0.92</v>
      </c>
      <c r="AK21" s="15">
        <f t="shared" si="1"/>
        <v>-0.9157303370786517</v>
      </c>
      <c r="AL21" s="6">
        <f t="shared" si="2"/>
        <v>5.8</v>
      </c>
      <c r="AM21" s="16" t="s">
        <v>132</v>
      </c>
    </row>
    <row r="22" spans="1:39" s="6" customFormat="1" x14ac:dyDescent="0.2">
      <c r="A22" s="7" t="s">
        <v>156</v>
      </c>
      <c r="B22" s="6">
        <v>1</v>
      </c>
      <c r="C22" s="34">
        <v>2014</v>
      </c>
      <c r="D22" s="8" t="s">
        <v>51</v>
      </c>
      <c r="E22" s="6">
        <v>3</v>
      </c>
      <c r="F22" s="6">
        <v>2</v>
      </c>
      <c r="G22" s="6">
        <v>0</v>
      </c>
      <c r="H22" s="6" t="s">
        <v>24</v>
      </c>
      <c r="I22" s="9">
        <v>3</v>
      </c>
      <c r="J22" s="6" t="s">
        <v>53</v>
      </c>
      <c r="K22" s="10" t="s">
        <v>28</v>
      </c>
      <c r="L22" s="11" t="s">
        <v>81</v>
      </c>
      <c r="M22" s="29">
        <v>6</v>
      </c>
      <c r="N22" s="11" t="s">
        <v>111</v>
      </c>
      <c r="O22" s="10" t="s">
        <v>1</v>
      </c>
      <c r="P22" s="9"/>
      <c r="Q22" s="9">
        <v>2</v>
      </c>
      <c r="R22" s="6" t="s">
        <v>126</v>
      </c>
      <c r="S22" s="6" t="s">
        <v>126</v>
      </c>
      <c r="T22" s="6" t="s">
        <v>126</v>
      </c>
      <c r="U22" s="6" t="s">
        <v>1</v>
      </c>
      <c r="V22" s="12">
        <v>9.6999999999999993</v>
      </c>
      <c r="W22" s="12">
        <v>98.6</v>
      </c>
      <c r="X22" s="13">
        <f t="shared" si="4"/>
        <v>4.8935091277890468</v>
      </c>
      <c r="Y22" s="12">
        <v>482.5</v>
      </c>
      <c r="Z22" s="12">
        <v>8.8000000000000007</v>
      </c>
      <c r="AA22" s="12">
        <v>5</v>
      </c>
      <c r="AB22" s="12">
        <v>45.6</v>
      </c>
      <c r="AC22" s="13">
        <f t="shared" si="5"/>
        <v>2.125</v>
      </c>
      <c r="AD22" s="12">
        <v>96.9</v>
      </c>
      <c r="AE22" s="12">
        <v>4.3</v>
      </c>
      <c r="AF22" s="14">
        <f t="shared" si="0"/>
        <v>-0.48453608247422675</v>
      </c>
      <c r="AG22" s="14">
        <f t="shared" si="0"/>
        <v>-0.53752535496957399</v>
      </c>
      <c r="AH22" s="14">
        <f t="shared" si="0"/>
        <v>-0.56575129533678759</v>
      </c>
      <c r="AI22" s="14">
        <f t="shared" si="0"/>
        <v>-0.79917098445595858</v>
      </c>
      <c r="AJ22" s="14">
        <f t="shared" si="0"/>
        <v>-0.51136363636363646</v>
      </c>
      <c r="AK22" s="15">
        <f t="shared" si="1"/>
        <v>-0.48453608247422675</v>
      </c>
      <c r="AL22" s="6">
        <f t="shared" si="2"/>
        <v>45.6</v>
      </c>
      <c r="AM22" s="16" t="s">
        <v>132</v>
      </c>
    </row>
    <row r="23" spans="1:39" s="6" customFormat="1" x14ac:dyDescent="0.2">
      <c r="A23" s="7" t="s">
        <v>157</v>
      </c>
      <c r="B23" s="6">
        <v>1</v>
      </c>
      <c r="C23" s="34">
        <v>2014</v>
      </c>
      <c r="D23" s="8" t="s">
        <v>51</v>
      </c>
      <c r="E23" s="6">
        <v>4</v>
      </c>
      <c r="F23" s="6">
        <v>2</v>
      </c>
      <c r="G23" s="6">
        <v>0</v>
      </c>
      <c r="H23" s="6" t="s">
        <v>3</v>
      </c>
      <c r="I23" s="9">
        <v>2</v>
      </c>
      <c r="J23" s="6" t="s">
        <v>54</v>
      </c>
      <c r="K23" s="10" t="s">
        <v>25</v>
      </c>
      <c r="L23" s="11" t="s">
        <v>83</v>
      </c>
      <c r="M23" s="29">
        <v>2</v>
      </c>
      <c r="N23" s="11" t="s">
        <v>112</v>
      </c>
      <c r="O23" s="10" t="s">
        <v>175</v>
      </c>
      <c r="P23" s="9"/>
      <c r="Q23" s="9">
        <v>24</v>
      </c>
      <c r="R23" s="6" t="s">
        <v>1</v>
      </c>
      <c r="S23" s="6" t="s">
        <v>1</v>
      </c>
      <c r="T23" s="6" t="s">
        <v>1</v>
      </c>
      <c r="U23" s="6" t="s">
        <v>1</v>
      </c>
      <c r="V23" s="12">
        <v>12.4</v>
      </c>
      <c r="W23" s="12">
        <v>67.099999999999994</v>
      </c>
      <c r="X23" s="13">
        <f t="shared" si="4"/>
        <v>7.0804769001490326</v>
      </c>
      <c r="Y23" s="12">
        <v>475.1</v>
      </c>
      <c r="Z23" s="12">
        <v>10</v>
      </c>
      <c r="AA23" s="12">
        <v>12.8</v>
      </c>
      <c r="AB23" s="12">
        <v>47</v>
      </c>
      <c r="AC23" s="13">
        <f t="shared" si="5"/>
        <v>7.310638297872341</v>
      </c>
      <c r="AD23" s="12">
        <v>343.6</v>
      </c>
      <c r="AE23" s="12">
        <v>11</v>
      </c>
      <c r="AF23" s="14">
        <f t="shared" si="0"/>
        <v>3.2258064516129059E-2</v>
      </c>
      <c r="AG23" s="14">
        <f t="shared" si="0"/>
        <v>-0.29955290611028312</v>
      </c>
      <c r="AH23" s="14">
        <f t="shared" si="0"/>
        <v>3.2506482397882522E-2</v>
      </c>
      <c r="AI23" s="14">
        <f t="shared" si="0"/>
        <v>-0.27678383498210901</v>
      </c>
      <c r="AJ23" s="14">
        <f t="shared" si="0"/>
        <v>0.1</v>
      </c>
      <c r="AK23" s="15">
        <f t="shared" si="1"/>
        <v>3.2258064516129059E-2</v>
      </c>
      <c r="AL23" s="6">
        <f t="shared" si="2"/>
        <v>47</v>
      </c>
      <c r="AM23" s="19" t="s">
        <v>133</v>
      </c>
    </row>
    <row r="24" spans="1:39" s="6" customFormat="1" x14ac:dyDescent="0.2">
      <c r="A24" s="7" t="s">
        <v>158</v>
      </c>
      <c r="B24" s="6">
        <v>0</v>
      </c>
      <c r="C24" s="34">
        <v>2014</v>
      </c>
      <c r="D24" s="8" t="s">
        <v>51</v>
      </c>
      <c r="E24" s="6">
        <v>4</v>
      </c>
      <c r="F24" s="6">
        <v>2</v>
      </c>
      <c r="G24" s="6">
        <v>0</v>
      </c>
      <c r="H24" s="6" t="s">
        <v>29</v>
      </c>
      <c r="I24" s="9">
        <v>3</v>
      </c>
      <c r="J24" s="21" t="s">
        <v>54</v>
      </c>
      <c r="K24" s="10" t="s">
        <v>25</v>
      </c>
      <c r="L24" s="11" t="s">
        <v>84</v>
      </c>
      <c r="M24" s="29">
        <v>4</v>
      </c>
      <c r="N24" s="11" t="s">
        <v>113</v>
      </c>
      <c r="O24" s="10" t="s">
        <v>1</v>
      </c>
      <c r="P24" s="9"/>
      <c r="Q24" s="9">
        <v>24</v>
      </c>
      <c r="R24" s="6" t="s">
        <v>1</v>
      </c>
      <c r="S24" s="6" t="s">
        <v>1</v>
      </c>
      <c r="T24" s="6" t="s">
        <v>1</v>
      </c>
      <c r="U24" s="6" t="s">
        <v>1</v>
      </c>
      <c r="V24" s="12">
        <v>13.6</v>
      </c>
      <c r="W24" s="12">
        <v>67.8</v>
      </c>
      <c r="X24" s="13">
        <f t="shared" si="4"/>
        <v>7.0294985250737465</v>
      </c>
      <c r="Y24" s="12">
        <v>476.6</v>
      </c>
      <c r="Z24" s="12">
        <v>10.3</v>
      </c>
      <c r="AA24" s="12">
        <v>7.9</v>
      </c>
      <c r="AB24" s="12">
        <v>16.3</v>
      </c>
      <c r="AC24" s="13">
        <f t="shared" si="5"/>
        <v>4.6871165644171784</v>
      </c>
      <c r="AD24" s="12">
        <v>76.400000000000006</v>
      </c>
      <c r="AE24" s="12">
        <v>6.7</v>
      </c>
      <c r="AF24" s="14">
        <f t="shared" si="0"/>
        <v>-0.41911764705882348</v>
      </c>
      <c r="AG24" s="14">
        <f t="shared" si="0"/>
        <v>-0.75958702064896755</v>
      </c>
      <c r="AH24" s="14">
        <f t="shared" si="0"/>
        <v>-0.33322177283364524</v>
      </c>
      <c r="AI24" s="14">
        <f t="shared" si="0"/>
        <v>-0.83969785984053724</v>
      </c>
      <c r="AJ24" s="14">
        <f t="shared" si="0"/>
        <v>-0.34951456310679613</v>
      </c>
      <c r="AK24" s="15">
        <f t="shared" si="1"/>
        <v>-0.41911764705882348</v>
      </c>
      <c r="AL24" s="6">
        <f t="shared" si="2"/>
        <v>16.3</v>
      </c>
      <c r="AM24" s="19" t="s">
        <v>133</v>
      </c>
    </row>
    <row r="25" spans="1:39" s="6" customFormat="1" x14ac:dyDescent="0.2">
      <c r="A25" s="7" t="s">
        <v>159</v>
      </c>
      <c r="B25" s="6">
        <v>0</v>
      </c>
      <c r="C25" s="34">
        <v>2014</v>
      </c>
      <c r="D25" s="8" t="s">
        <v>51</v>
      </c>
      <c r="E25" s="6">
        <v>4</v>
      </c>
      <c r="F25" s="6">
        <v>1</v>
      </c>
      <c r="G25" s="6">
        <v>0</v>
      </c>
      <c r="H25" s="6" t="s">
        <v>24</v>
      </c>
      <c r="I25" s="9">
        <v>3</v>
      </c>
      <c r="J25" s="21" t="s">
        <v>54</v>
      </c>
      <c r="K25" s="10" t="s">
        <v>25</v>
      </c>
      <c r="L25" s="11" t="s">
        <v>81</v>
      </c>
      <c r="M25" s="29">
        <v>3</v>
      </c>
      <c r="N25" s="11" t="s">
        <v>111</v>
      </c>
      <c r="O25" s="10" t="s">
        <v>1</v>
      </c>
      <c r="P25" s="9"/>
      <c r="Q25" s="9">
        <v>20</v>
      </c>
      <c r="R25" s="6" t="s">
        <v>1</v>
      </c>
      <c r="S25" s="6" t="s">
        <v>1</v>
      </c>
      <c r="T25" s="6" t="s">
        <v>1</v>
      </c>
      <c r="U25" s="6" t="s">
        <v>1</v>
      </c>
      <c r="V25" s="12">
        <v>12</v>
      </c>
      <c r="W25" s="12">
        <v>24.5</v>
      </c>
      <c r="X25" s="13">
        <f t="shared" si="4"/>
        <v>6.4979591836734691</v>
      </c>
      <c r="Y25" s="12">
        <v>159.19999999999999</v>
      </c>
      <c r="Z25" s="12">
        <v>9.6</v>
      </c>
      <c r="AA25" s="12">
        <v>7.7</v>
      </c>
      <c r="AB25" s="12">
        <v>22.7</v>
      </c>
      <c r="AC25" s="13">
        <f t="shared" si="5"/>
        <v>3.8854625550660797</v>
      </c>
      <c r="AD25" s="12">
        <v>88.2</v>
      </c>
      <c r="AE25" s="12">
        <v>5.8</v>
      </c>
      <c r="AF25" s="14">
        <f t="shared" si="0"/>
        <v>-0.35833333333333334</v>
      </c>
      <c r="AG25" s="14">
        <f t="shared" si="0"/>
        <v>-7.3469387755102075E-2</v>
      </c>
      <c r="AH25" s="14">
        <f t="shared" si="0"/>
        <v>-0.40204879020653922</v>
      </c>
      <c r="AI25" s="14">
        <f t="shared" si="0"/>
        <v>-0.4459798994974874</v>
      </c>
      <c r="AJ25" s="14">
        <f t="shared" si="0"/>
        <v>-0.39583333333333331</v>
      </c>
      <c r="AK25" s="15">
        <f t="shared" si="1"/>
        <v>-0.35833333333333334</v>
      </c>
      <c r="AL25" s="6">
        <f t="shared" si="2"/>
        <v>22.7</v>
      </c>
      <c r="AM25" s="19" t="s">
        <v>133</v>
      </c>
    </row>
    <row r="26" spans="1:39" s="6" customFormat="1" x14ac:dyDescent="0.2">
      <c r="A26" s="7" t="s">
        <v>160</v>
      </c>
      <c r="B26" s="6">
        <v>1</v>
      </c>
      <c r="C26" s="34">
        <v>2014</v>
      </c>
      <c r="D26" s="8" t="s">
        <v>51</v>
      </c>
      <c r="E26" s="6">
        <v>4</v>
      </c>
      <c r="F26" s="6">
        <v>3</v>
      </c>
      <c r="G26" s="6">
        <v>0</v>
      </c>
      <c r="H26" s="6" t="s">
        <v>3</v>
      </c>
      <c r="I26" s="9">
        <v>5</v>
      </c>
      <c r="J26" s="21" t="s">
        <v>55</v>
      </c>
      <c r="K26" s="10" t="s">
        <v>28</v>
      </c>
      <c r="L26" s="11" t="s">
        <v>85</v>
      </c>
      <c r="M26" s="29">
        <v>5</v>
      </c>
      <c r="N26" s="11" t="s">
        <v>114</v>
      </c>
      <c r="O26" s="6" t="s">
        <v>126</v>
      </c>
      <c r="P26" s="9">
        <v>2</v>
      </c>
      <c r="Q26" s="9">
        <v>16</v>
      </c>
      <c r="R26" s="6" t="s">
        <v>1</v>
      </c>
      <c r="S26" s="6" t="s">
        <v>126</v>
      </c>
      <c r="T26" s="6" t="s">
        <v>1</v>
      </c>
      <c r="U26" s="6" t="s">
        <v>126</v>
      </c>
      <c r="V26" s="12">
        <v>9.8000000000000007</v>
      </c>
      <c r="W26" s="12">
        <v>151.4</v>
      </c>
      <c r="X26" s="13">
        <f t="shared" si="4"/>
        <v>5.3540290620871867</v>
      </c>
      <c r="Y26" s="12">
        <v>810.6</v>
      </c>
      <c r="Z26" s="12">
        <v>8.3000000000000007</v>
      </c>
      <c r="AA26" s="12">
        <v>11.5</v>
      </c>
      <c r="AB26" s="12">
        <v>16.899999999999999</v>
      </c>
      <c r="AC26" s="13">
        <f t="shared" si="5"/>
        <v>6.3313609467455629</v>
      </c>
      <c r="AD26" s="12">
        <v>107</v>
      </c>
      <c r="AE26" s="12">
        <v>9.6</v>
      </c>
      <c r="AF26" s="14">
        <f t="shared" si="0"/>
        <v>0.17346938775510196</v>
      </c>
      <c r="AG26" s="14">
        <f t="shared" si="0"/>
        <v>-0.8883751651254953</v>
      </c>
      <c r="AH26" s="14">
        <f t="shared" si="0"/>
        <v>0.18254138580962023</v>
      </c>
      <c r="AI26" s="14">
        <f t="shared" si="0"/>
        <v>-0.86799901307673333</v>
      </c>
      <c r="AJ26" s="14">
        <f t="shared" si="0"/>
        <v>0.15662650602409625</v>
      </c>
      <c r="AK26" s="15">
        <f t="shared" si="1"/>
        <v>0.17346938775510196</v>
      </c>
      <c r="AL26" s="6">
        <f t="shared" si="2"/>
        <v>16.899999999999999</v>
      </c>
      <c r="AM26" s="19" t="s">
        <v>133</v>
      </c>
    </row>
    <row r="27" spans="1:39" s="6" customFormat="1" x14ac:dyDescent="0.2">
      <c r="A27" s="7" t="s">
        <v>161</v>
      </c>
      <c r="B27" s="6">
        <v>0</v>
      </c>
      <c r="C27" s="34">
        <v>2014</v>
      </c>
      <c r="D27" s="8" t="s">
        <v>51</v>
      </c>
      <c r="E27" s="6">
        <v>4</v>
      </c>
      <c r="F27" s="6">
        <v>3</v>
      </c>
      <c r="G27" s="6">
        <v>0</v>
      </c>
      <c r="H27" s="6" t="s">
        <v>3</v>
      </c>
      <c r="I27" s="20" t="s">
        <v>64</v>
      </c>
      <c r="J27" s="21" t="s">
        <v>56</v>
      </c>
      <c r="K27" s="10" t="s">
        <v>25</v>
      </c>
      <c r="L27" s="11" t="s">
        <v>86</v>
      </c>
      <c r="M27" s="29">
        <v>5</v>
      </c>
      <c r="N27" s="11" t="s">
        <v>115</v>
      </c>
      <c r="O27" s="10" t="s">
        <v>1</v>
      </c>
      <c r="P27" s="9"/>
      <c r="Q27" s="9">
        <v>13</v>
      </c>
      <c r="R27" s="6" t="s">
        <v>1</v>
      </c>
      <c r="S27" s="6" t="s">
        <v>1</v>
      </c>
      <c r="T27" s="6" t="s">
        <v>1</v>
      </c>
      <c r="U27" s="6" t="s">
        <v>1</v>
      </c>
      <c r="V27" s="12">
        <v>15.5</v>
      </c>
      <c r="W27" s="12">
        <v>39.6</v>
      </c>
      <c r="X27" s="13">
        <f t="shared" si="4"/>
        <v>6.3838383838383841</v>
      </c>
      <c r="Y27" s="12">
        <v>252.8</v>
      </c>
      <c r="Z27" s="12">
        <v>13.3</v>
      </c>
      <c r="AA27" s="12">
        <v>7.4</v>
      </c>
      <c r="AB27" s="12">
        <v>6.5</v>
      </c>
      <c r="AC27" s="13">
        <f t="shared" si="5"/>
        <v>3.9369230769230765</v>
      </c>
      <c r="AD27" s="12">
        <f>8.53*3</f>
        <v>25.589999999999996</v>
      </c>
      <c r="AE27" s="12">
        <v>5.0999999999999996</v>
      </c>
      <c r="AF27" s="14">
        <f t="shared" si="0"/>
        <v>-0.52258064516129032</v>
      </c>
      <c r="AG27" s="14">
        <f t="shared" si="0"/>
        <v>-0.83585858585858586</v>
      </c>
      <c r="AH27" s="14">
        <f t="shared" si="0"/>
        <v>-0.38329844206426494</v>
      </c>
      <c r="AI27" s="14">
        <f t="shared" si="0"/>
        <v>-0.89877373417721518</v>
      </c>
      <c r="AJ27" s="14">
        <f t="shared" si="0"/>
        <v>-0.61654135338345872</v>
      </c>
      <c r="AK27" s="15">
        <f t="shared" si="1"/>
        <v>-0.52258064516129032</v>
      </c>
      <c r="AL27" s="6">
        <f t="shared" si="2"/>
        <v>6.5</v>
      </c>
      <c r="AM27" s="19" t="s">
        <v>133</v>
      </c>
    </row>
    <row r="28" spans="1:39" s="6" customFormat="1" x14ac:dyDescent="0.2">
      <c r="A28" s="7" t="s">
        <v>162</v>
      </c>
      <c r="B28" s="6">
        <v>0</v>
      </c>
      <c r="C28" s="34">
        <v>2014</v>
      </c>
      <c r="D28" s="8" t="s">
        <v>51</v>
      </c>
      <c r="E28" s="6" t="s">
        <v>22</v>
      </c>
      <c r="F28" s="6">
        <v>2</v>
      </c>
      <c r="G28" s="6">
        <v>0</v>
      </c>
      <c r="H28" s="6" t="s">
        <v>24</v>
      </c>
      <c r="I28" s="9">
        <v>2</v>
      </c>
      <c r="J28" s="21" t="s">
        <v>55</v>
      </c>
      <c r="K28" s="10" t="s">
        <v>25</v>
      </c>
      <c r="L28" s="11" t="s">
        <v>85</v>
      </c>
      <c r="M28" s="29">
        <v>3</v>
      </c>
      <c r="N28" s="11" t="s">
        <v>114</v>
      </c>
      <c r="O28" s="6" t="s">
        <v>126</v>
      </c>
      <c r="P28" s="9">
        <v>0</v>
      </c>
      <c r="Q28" s="9">
        <v>2</v>
      </c>
      <c r="R28" s="6" t="s">
        <v>126</v>
      </c>
      <c r="S28" s="6" t="s">
        <v>126</v>
      </c>
      <c r="T28" s="6" t="s">
        <v>126</v>
      </c>
      <c r="U28" s="6" t="s">
        <v>1</v>
      </c>
      <c r="V28" s="12">
        <v>9.1</v>
      </c>
      <c r="W28" s="12">
        <v>21.4</v>
      </c>
      <c r="X28" s="13">
        <f t="shared" si="4"/>
        <v>5.434579439252337</v>
      </c>
      <c r="Y28" s="12">
        <v>116.3</v>
      </c>
      <c r="Z28" s="12">
        <v>7.9</v>
      </c>
      <c r="AA28" s="12">
        <v>10</v>
      </c>
      <c r="AB28" s="12">
        <v>46.3</v>
      </c>
      <c r="AC28" s="13">
        <f t="shared" si="5"/>
        <v>5.1792656587473012</v>
      </c>
      <c r="AD28" s="12">
        <v>239.8</v>
      </c>
      <c r="AE28" s="12">
        <v>8.4</v>
      </c>
      <c r="AF28" s="14">
        <f t="shared" si="0"/>
        <v>9.8901098901098938E-2</v>
      </c>
      <c r="AG28" s="14">
        <f t="shared" si="0"/>
        <v>1.1635514018691588</v>
      </c>
      <c r="AH28" s="14">
        <f t="shared" si="0"/>
        <v>-4.697949185561278E-2</v>
      </c>
      <c r="AI28" s="14">
        <f t="shared" si="0"/>
        <v>1.0619088564058472</v>
      </c>
      <c r="AJ28" s="14">
        <f t="shared" si="0"/>
        <v>6.3291139240506319E-2</v>
      </c>
      <c r="AK28" s="15">
        <f t="shared" si="1"/>
        <v>9.8901098901098938E-2</v>
      </c>
      <c r="AL28" s="6">
        <f t="shared" si="2"/>
        <v>46.3</v>
      </c>
      <c r="AM28" s="22" t="s">
        <v>134</v>
      </c>
    </row>
    <row r="29" spans="1:39" s="6" customFormat="1" x14ac:dyDescent="0.2">
      <c r="A29" s="7" t="s">
        <v>163</v>
      </c>
      <c r="B29" s="6">
        <v>0</v>
      </c>
      <c r="C29" s="34">
        <v>2014</v>
      </c>
      <c r="D29" s="8" t="s">
        <v>51</v>
      </c>
      <c r="E29" s="6">
        <v>4</v>
      </c>
      <c r="F29" s="6">
        <v>2</v>
      </c>
      <c r="G29" s="6">
        <v>0</v>
      </c>
      <c r="H29" s="6" t="s">
        <v>3</v>
      </c>
      <c r="I29" s="9">
        <v>2</v>
      </c>
      <c r="J29" s="21" t="s">
        <v>54</v>
      </c>
      <c r="K29" s="10" t="s">
        <v>25</v>
      </c>
      <c r="L29" s="11" t="s">
        <v>85</v>
      </c>
      <c r="M29" s="29">
        <v>3</v>
      </c>
      <c r="N29" s="11" t="s">
        <v>114</v>
      </c>
      <c r="O29" s="6" t="s">
        <v>126</v>
      </c>
      <c r="P29" s="9">
        <v>14</v>
      </c>
      <c r="Q29" s="9">
        <v>15</v>
      </c>
      <c r="R29" s="6" t="s">
        <v>1</v>
      </c>
      <c r="S29" s="6" t="s">
        <v>1</v>
      </c>
      <c r="T29" s="6" t="s">
        <v>1</v>
      </c>
      <c r="U29" s="6" t="s">
        <v>126</v>
      </c>
      <c r="V29" s="12">
        <v>10</v>
      </c>
      <c r="W29" s="12">
        <v>71.8</v>
      </c>
      <c r="X29" s="13">
        <f t="shared" si="4"/>
        <v>2.870473537604457</v>
      </c>
      <c r="Y29" s="12">
        <v>206.1</v>
      </c>
      <c r="Z29" s="12">
        <v>7.5</v>
      </c>
      <c r="AA29" s="12">
        <v>9</v>
      </c>
      <c r="AB29" s="12">
        <v>19.2</v>
      </c>
      <c r="AC29" s="13">
        <f t="shared" si="5"/>
        <v>2.9114583333333335</v>
      </c>
      <c r="AD29" s="12">
        <v>55.9</v>
      </c>
      <c r="AE29" s="12">
        <v>6.7</v>
      </c>
      <c r="AF29" s="14">
        <f t="shared" si="0"/>
        <v>-0.1</v>
      </c>
      <c r="AG29" s="14">
        <f t="shared" si="0"/>
        <v>-0.73259052924791079</v>
      </c>
      <c r="AH29" s="14">
        <f t="shared" si="0"/>
        <v>1.4278060811903595E-2</v>
      </c>
      <c r="AI29" s="14">
        <f t="shared" si="0"/>
        <v>-0.72877244056283352</v>
      </c>
      <c r="AJ29" s="14">
        <f t="shared" si="0"/>
        <v>-0.10666666666666665</v>
      </c>
      <c r="AK29" s="15">
        <f t="shared" si="1"/>
        <v>-0.1</v>
      </c>
      <c r="AL29" s="6">
        <f t="shared" si="2"/>
        <v>19.2</v>
      </c>
      <c r="AM29" s="16" t="s">
        <v>132</v>
      </c>
    </row>
    <row r="30" spans="1:39" s="6" customFormat="1" x14ac:dyDescent="0.2">
      <c r="A30" s="7" t="s">
        <v>164</v>
      </c>
      <c r="B30" s="6">
        <v>0</v>
      </c>
      <c r="C30" s="34">
        <v>2014</v>
      </c>
      <c r="D30" s="8" t="s">
        <v>50</v>
      </c>
      <c r="E30" s="6">
        <v>2</v>
      </c>
      <c r="F30" s="6">
        <v>3</v>
      </c>
      <c r="G30" s="6">
        <v>0</v>
      </c>
      <c r="H30" s="6" t="s">
        <v>3</v>
      </c>
      <c r="I30" s="9">
        <v>4</v>
      </c>
      <c r="J30" s="6" t="s">
        <v>62</v>
      </c>
      <c r="K30" s="10" t="s">
        <v>28</v>
      </c>
      <c r="L30" s="11" t="s">
        <v>87</v>
      </c>
      <c r="M30" s="29">
        <v>6</v>
      </c>
      <c r="N30" s="11" t="s">
        <v>116</v>
      </c>
      <c r="O30" s="6" t="s">
        <v>126</v>
      </c>
      <c r="P30" s="9">
        <v>7</v>
      </c>
      <c r="Q30" s="9">
        <v>12</v>
      </c>
      <c r="R30" s="6" t="s">
        <v>1</v>
      </c>
      <c r="S30" s="6" t="s">
        <v>126</v>
      </c>
      <c r="T30" s="6" t="s">
        <v>1</v>
      </c>
      <c r="U30" s="6" t="s">
        <v>126</v>
      </c>
      <c r="V30" s="12">
        <v>20.100000000000001</v>
      </c>
      <c r="W30" s="12">
        <v>103.5</v>
      </c>
      <c r="X30" s="13">
        <f t="shared" si="4"/>
        <v>10.57487922705314</v>
      </c>
      <c r="Y30" s="12">
        <v>1094.5</v>
      </c>
      <c r="Z30" s="12">
        <v>17.7</v>
      </c>
      <c r="AA30" s="12">
        <v>6</v>
      </c>
      <c r="AB30" s="12">
        <v>61.5</v>
      </c>
      <c r="AC30" s="13">
        <f t="shared" si="5"/>
        <v>3.3528455284552843</v>
      </c>
      <c r="AD30" s="12">
        <v>206.2</v>
      </c>
      <c r="AE30" s="12">
        <v>5.2</v>
      </c>
      <c r="AF30" s="14">
        <f t="shared" si="0"/>
        <v>-0.70149253731343286</v>
      </c>
      <c r="AG30" s="14">
        <f t="shared" si="0"/>
        <v>-0.40579710144927539</v>
      </c>
      <c r="AH30" s="14">
        <f t="shared" si="0"/>
        <v>-0.6829424283278922</v>
      </c>
      <c r="AI30" s="14">
        <f t="shared" si="0"/>
        <v>-0.81160347190497939</v>
      </c>
      <c r="AJ30" s="14">
        <f t="shared" si="0"/>
        <v>-0.70621468926553677</v>
      </c>
      <c r="AK30" s="15">
        <f t="shared" si="1"/>
        <v>-0.70149253731343286</v>
      </c>
      <c r="AL30" s="6">
        <f t="shared" si="2"/>
        <v>61.5</v>
      </c>
      <c r="AM30" s="16" t="s">
        <v>132</v>
      </c>
    </row>
    <row r="31" spans="1:39" s="6" customFormat="1" x14ac:dyDescent="0.2">
      <c r="A31" s="7" t="s">
        <v>165</v>
      </c>
      <c r="B31" s="6">
        <v>1</v>
      </c>
      <c r="C31" s="34">
        <v>2014</v>
      </c>
      <c r="D31" s="8" t="s">
        <v>51</v>
      </c>
      <c r="E31" s="6" t="s">
        <v>30</v>
      </c>
      <c r="F31" s="6">
        <v>3</v>
      </c>
      <c r="G31" s="6">
        <v>0</v>
      </c>
      <c r="H31" s="6" t="s">
        <v>3</v>
      </c>
      <c r="I31" s="9">
        <v>2</v>
      </c>
      <c r="J31" s="6" t="s">
        <v>54</v>
      </c>
      <c r="K31" s="10" t="s">
        <v>25</v>
      </c>
      <c r="L31" s="11" t="s">
        <v>85</v>
      </c>
      <c r="M31" s="29">
        <v>2</v>
      </c>
      <c r="N31" s="11" t="s">
        <v>114</v>
      </c>
      <c r="O31" s="6" t="s">
        <v>126</v>
      </c>
      <c r="P31" s="9">
        <v>3</v>
      </c>
      <c r="Q31" s="9">
        <v>15</v>
      </c>
      <c r="R31" s="6" t="s">
        <v>1</v>
      </c>
      <c r="S31" s="6" t="s">
        <v>126</v>
      </c>
      <c r="T31" s="6" t="s">
        <v>1</v>
      </c>
      <c r="U31" s="6" t="s">
        <v>126</v>
      </c>
      <c r="V31" s="12">
        <v>12.4</v>
      </c>
      <c r="W31" s="12">
        <v>75.8</v>
      </c>
      <c r="X31" s="13">
        <f t="shared" si="4"/>
        <v>5.8007915567282327</v>
      </c>
      <c r="Y31" s="12">
        <v>439.7</v>
      </c>
      <c r="Z31" s="12">
        <v>11</v>
      </c>
      <c r="AA31" s="12">
        <v>3.5</v>
      </c>
      <c r="AB31" s="12">
        <v>15.9</v>
      </c>
      <c r="AC31" s="13">
        <f t="shared" si="5"/>
        <v>1.9433962264150941</v>
      </c>
      <c r="AD31" s="12">
        <v>30.9</v>
      </c>
      <c r="AE31" s="12">
        <v>3.1</v>
      </c>
      <c r="AF31" s="14">
        <f t="shared" si="0"/>
        <v>-0.717741935483871</v>
      </c>
      <c r="AG31" s="14">
        <f t="shared" si="0"/>
        <v>-0.79023746701846964</v>
      </c>
      <c r="AH31" s="14">
        <f t="shared" si="0"/>
        <v>-0.6649774074089968</v>
      </c>
      <c r="AI31" s="14">
        <f t="shared" si="0"/>
        <v>-0.92972481237207194</v>
      </c>
      <c r="AJ31" s="14">
        <f t="shared" si="0"/>
        <v>-0.71818181818181825</v>
      </c>
      <c r="AK31" s="15">
        <f t="shared" si="1"/>
        <v>-0.717741935483871</v>
      </c>
      <c r="AL31" s="6">
        <f t="shared" si="2"/>
        <v>15.9</v>
      </c>
      <c r="AM31" s="16" t="s">
        <v>132</v>
      </c>
    </row>
    <row r="32" spans="1:39" s="6" customFormat="1" x14ac:dyDescent="0.2">
      <c r="A32" s="7" t="s">
        <v>166</v>
      </c>
      <c r="B32" s="6">
        <v>0</v>
      </c>
      <c r="C32" s="34">
        <v>2015</v>
      </c>
      <c r="D32" s="8" t="s">
        <v>51</v>
      </c>
      <c r="E32" s="6">
        <v>4</v>
      </c>
      <c r="F32" s="6">
        <v>3</v>
      </c>
      <c r="G32" s="6">
        <v>0</v>
      </c>
      <c r="H32" s="6" t="s">
        <v>3</v>
      </c>
      <c r="I32" s="9">
        <v>2</v>
      </c>
      <c r="J32" s="6" t="s">
        <v>55</v>
      </c>
      <c r="K32" s="10" t="s">
        <v>25</v>
      </c>
      <c r="L32" s="11" t="s">
        <v>88</v>
      </c>
      <c r="M32" s="29">
        <v>2</v>
      </c>
      <c r="N32" s="11" t="s">
        <v>117</v>
      </c>
      <c r="O32" s="6" t="s">
        <v>126</v>
      </c>
      <c r="P32" s="9">
        <v>3</v>
      </c>
      <c r="Q32" s="9">
        <v>4</v>
      </c>
      <c r="R32" s="6" t="s">
        <v>126</v>
      </c>
      <c r="S32" s="6" t="s">
        <v>126</v>
      </c>
      <c r="T32" s="6" t="s">
        <v>126</v>
      </c>
      <c r="U32" s="6" t="s">
        <v>126</v>
      </c>
      <c r="V32" s="12">
        <v>10.6</v>
      </c>
      <c r="W32" s="12">
        <v>63</v>
      </c>
      <c r="X32" s="13">
        <f t="shared" si="4"/>
        <v>5.8253968253968251</v>
      </c>
      <c r="Y32" s="12">
        <v>367</v>
      </c>
      <c r="Z32" s="12">
        <v>9.4</v>
      </c>
      <c r="AA32" s="12">
        <v>9.3000000000000007</v>
      </c>
      <c r="AB32" s="12">
        <v>86.4</v>
      </c>
      <c r="AC32" s="13">
        <f t="shared" si="5"/>
        <v>4.6656249999999995</v>
      </c>
      <c r="AD32" s="12">
        <f>134.37*3</f>
        <v>403.11</v>
      </c>
      <c r="AE32" s="12">
        <v>8.5</v>
      </c>
      <c r="AF32" s="14">
        <f t="shared" si="0"/>
        <v>-0.12264150943396217</v>
      </c>
      <c r="AG32" s="14">
        <f t="shared" si="0"/>
        <v>0.3714285714285715</v>
      </c>
      <c r="AH32" s="14">
        <f t="shared" si="0"/>
        <v>-0.19908889645776573</v>
      </c>
      <c r="AI32" s="14">
        <f t="shared" si="0"/>
        <v>9.8392370572207122E-2</v>
      </c>
      <c r="AJ32" s="14">
        <f t="shared" si="0"/>
        <v>-9.5744680851063871E-2</v>
      </c>
      <c r="AK32" s="15">
        <f t="shared" si="1"/>
        <v>-0.12264150943396217</v>
      </c>
      <c r="AL32" s="6">
        <f t="shared" si="2"/>
        <v>86.4</v>
      </c>
      <c r="AM32" s="19" t="s">
        <v>133</v>
      </c>
    </row>
    <row r="33" spans="1:39" s="6" customFormat="1" x14ac:dyDescent="0.2">
      <c r="A33" s="7" t="s">
        <v>167</v>
      </c>
      <c r="B33" s="6">
        <v>0</v>
      </c>
      <c r="C33" s="34">
        <v>2015</v>
      </c>
      <c r="D33" s="8" t="s">
        <v>50</v>
      </c>
      <c r="E33" s="6">
        <v>4</v>
      </c>
      <c r="F33" s="6">
        <v>2</v>
      </c>
      <c r="G33" s="6">
        <v>0</v>
      </c>
      <c r="H33" s="6" t="s">
        <v>3</v>
      </c>
      <c r="I33" s="9">
        <v>3</v>
      </c>
      <c r="J33" s="6" t="s">
        <v>62</v>
      </c>
      <c r="K33" s="10" t="s">
        <v>25</v>
      </c>
      <c r="L33" s="11" t="s">
        <v>89</v>
      </c>
      <c r="M33" s="29">
        <v>5</v>
      </c>
      <c r="N33" s="11" t="s">
        <v>118</v>
      </c>
      <c r="O33" s="6" t="s">
        <v>126</v>
      </c>
      <c r="P33" s="9">
        <v>7</v>
      </c>
      <c r="Q33" s="9">
        <v>11</v>
      </c>
      <c r="R33" s="6" t="s">
        <v>1</v>
      </c>
      <c r="S33" s="6" t="s">
        <v>126</v>
      </c>
      <c r="T33" s="6" t="s">
        <v>1</v>
      </c>
      <c r="U33" s="6" t="s">
        <v>126</v>
      </c>
      <c r="V33" s="12">
        <v>9.9</v>
      </c>
      <c r="W33" s="12">
        <v>241.9</v>
      </c>
      <c r="X33" s="13">
        <f t="shared" si="4"/>
        <v>5.7987184787102111</v>
      </c>
      <c r="Y33" s="12">
        <f>467.57*3</f>
        <v>1402.71</v>
      </c>
      <c r="Z33" s="12">
        <v>8.9</v>
      </c>
      <c r="AA33" s="12">
        <v>4</v>
      </c>
      <c r="AB33" s="12">
        <v>30.7</v>
      </c>
      <c r="AC33" s="13">
        <f t="shared" si="5"/>
        <v>2.0749185667752443</v>
      </c>
      <c r="AD33" s="12">
        <v>63.7</v>
      </c>
      <c r="AE33" s="12">
        <v>3.2</v>
      </c>
      <c r="AF33" s="14">
        <f t="shared" si="0"/>
        <v>-0.59595959595959602</v>
      </c>
      <c r="AG33" s="14">
        <f t="shared" si="0"/>
        <v>-0.87308805291442748</v>
      </c>
      <c r="AH33" s="14">
        <f t="shared" si="0"/>
        <v>-0.64217635769123227</v>
      </c>
      <c r="AI33" s="14">
        <f t="shared" si="0"/>
        <v>-0.95458790484134282</v>
      </c>
      <c r="AJ33" s="14">
        <f t="shared" si="0"/>
        <v>-0.6404494382022472</v>
      </c>
      <c r="AK33" s="15">
        <f t="shared" si="1"/>
        <v>-0.59595959595959602</v>
      </c>
      <c r="AL33" s="6">
        <f t="shared" si="2"/>
        <v>30.7</v>
      </c>
      <c r="AM33" s="16" t="s">
        <v>132</v>
      </c>
    </row>
    <row r="34" spans="1:39" s="6" customFormat="1" x14ac:dyDescent="0.2">
      <c r="A34" s="7" t="s">
        <v>168</v>
      </c>
      <c r="B34" s="6">
        <v>1</v>
      </c>
      <c r="C34" s="34">
        <v>2014</v>
      </c>
      <c r="D34" s="8" t="s">
        <v>50</v>
      </c>
      <c r="E34" s="6">
        <v>4</v>
      </c>
      <c r="F34" s="6">
        <v>2</v>
      </c>
      <c r="G34" s="6">
        <v>0</v>
      </c>
      <c r="H34" s="6" t="s">
        <v>3</v>
      </c>
      <c r="I34" s="9">
        <v>2</v>
      </c>
      <c r="J34" s="6" t="s">
        <v>60</v>
      </c>
      <c r="K34" s="10" t="s">
        <v>25</v>
      </c>
      <c r="L34" s="11" t="s">
        <v>90</v>
      </c>
      <c r="M34" s="29">
        <v>4</v>
      </c>
      <c r="N34" s="11" t="s">
        <v>119</v>
      </c>
      <c r="O34" s="6" t="s">
        <v>126</v>
      </c>
      <c r="P34" s="9">
        <v>3</v>
      </c>
      <c r="Q34" s="9">
        <v>7</v>
      </c>
      <c r="R34" s="6" t="s">
        <v>126</v>
      </c>
      <c r="S34" s="6" t="s">
        <v>126</v>
      </c>
      <c r="T34" s="6" t="s">
        <v>126</v>
      </c>
      <c r="U34" s="6" t="s">
        <v>126</v>
      </c>
      <c r="V34" s="12">
        <v>14.5</v>
      </c>
      <c r="W34" s="12">
        <v>121.4</v>
      </c>
      <c r="X34" s="13">
        <f t="shared" si="4"/>
        <v>8.0658978583196053</v>
      </c>
      <c r="Y34" s="12">
        <f>489.6*2</f>
        <v>979.2</v>
      </c>
      <c r="Z34" s="12">
        <v>12.5</v>
      </c>
      <c r="AA34" s="12">
        <v>6.6</v>
      </c>
      <c r="AB34" s="12">
        <v>30.1</v>
      </c>
      <c r="AC34" s="13">
        <f t="shared" si="5"/>
        <v>3.5415282392026572</v>
      </c>
      <c r="AD34" s="12">
        <v>106.6</v>
      </c>
      <c r="AE34" s="12">
        <v>5.7</v>
      </c>
      <c r="AF34" s="14">
        <f t="shared" si="0"/>
        <v>-0.54482758620689653</v>
      </c>
      <c r="AG34" s="14">
        <f t="shared" si="0"/>
        <v>-0.75205930807248766</v>
      </c>
      <c r="AH34" s="14">
        <f t="shared" si="0"/>
        <v>-0.56092572687989939</v>
      </c>
      <c r="AI34" s="14">
        <f t="shared" si="0"/>
        <v>-0.89113562091503262</v>
      </c>
      <c r="AJ34" s="14">
        <f t="shared" si="0"/>
        <v>-0.54400000000000004</v>
      </c>
      <c r="AK34" s="15">
        <f t="shared" si="1"/>
        <v>-0.54482758620689653</v>
      </c>
      <c r="AL34" s="6">
        <f t="shared" si="2"/>
        <v>30.1</v>
      </c>
      <c r="AM34" s="16" t="s">
        <v>133</v>
      </c>
    </row>
    <row r="35" spans="1:39" s="6" customFormat="1" x14ac:dyDescent="0.2">
      <c r="A35" s="7" t="s">
        <v>169</v>
      </c>
      <c r="B35" s="6">
        <v>1</v>
      </c>
      <c r="C35" s="34">
        <v>2014</v>
      </c>
      <c r="D35" s="8" t="s">
        <v>51</v>
      </c>
      <c r="E35" s="6">
        <v>4</v>
      </c>
      <c r="F35" s="6">
        <v>3</v>
      </c>
      <c r="G35" s="6">
        <v>0</v>
      </c>
      <c r="H35" s="6" t="s">
        <v>3</v>
      </c>
      <c r="I35" s="9">
        <v>2</v>
      </c>
      <c r="J35" s="6" t="s">
        <v>58</v>
      </c>
      <c r="K35" s="10" t="s">
        <v>25</v>
      </c>
      <c r="L35" s="11" t="s">
        <v>85</v>
      </c>
      <c r="M35" s="29">
        <v>3</v>
      </c>
      <c r="N35" s="11" t="s">
        <v>119</v>
      </c>
      <c r="O35" s="6" t="s">
        <v>126</v>
      </c>
      <c r="P35" s="9">
        <v>3</v>
      </c>
      <c r="Q35" s="9">
        <v>16</v>
      </c>
      <c r="R35" s="6" t="s">
        <v>1</v>
      </c>
      <c r="S35" s="6" t="s">
        <v>126</v>
      </c>
      <c r="T35" s="6" t="s">
        <v>1</v>
      </c>
      <c r="U35" s="6" t="s">
        <v>126</v>
      </c>
      <c r="V35" s="12">
        <v>23.4</v>
      </c>
      <c r="W35" s="12">
        <v>187.5</v>
      </c>
      <c r="X35" s="13">
        <f t="shared" si="4"/>
        <v>12.952533333333333</v>
      </c>
      <c r="Y35" s="12">
        <v>2428.6</v>
      </c>
      <c r="Z35" s="12">
        <v>20.8</v>
      </c>
      <c r="AA35" s="12">
        <v>16</v>
      </c>
      <c r="AB35" s="12">
        <v>75</v>
      </c>
      <c r="AC35" s="13">
        <f t="shared" si="5"/>
        <v>9.9600000000000009</v>
      </c>
      <c r="AD35" s="12">
        <v>747</v>
      </c>
      <c r="AE35" s="12">
        <v>13.5</v>
      </c>
      <c r="AF35" s="14">
        <f t="shared" si="0"/>
        <v>-0.31623931623931617</v>
      </c>
      <c r="AG35" s="14">
        <f t="shared" si="0"/>
        <v>-0.6</v>
      </c>
      <c r="AH35" s="14">
        <f t="shared" si="0"/>
        <v>-0.23103845837107792</v>
      </c>
      <c r="AI35" s="14">
        <f t="shared" si="0"/>
        <v>-0.69241538334843122</v>
      </c>
      <c r="AJ35" s="14">
        <f t="shared" si="0"/>
        <v>-0.35096153846153849</v>
      </c>
      <c r="AK35" s="15">
        <f t="shared" si="1"/>
        <v>-0.31623931623931617</v>
      </c>
      <c r="AL35" s="6">
        <f t="shared" si="2"/>
        <v>75</v>
      </c>
      <c r="AM35" s="16" t="s">
        <v>133</v>
      </c>
    </row>
    <row r="36" spans="1:39" s="6" customFormat="1" x14ac:dyDescent="0.2">
      <c r="A36" s="7" t="s">
        <v>170</v>
      </c>
      <c r="B36" s="6">
        <v>2</v>
      </c>
      <c r="C36" s="34">
        <v>2012</v>
      </c>
      <c r="D36" s="8" t="s">
        <v>51</v>
      </c>
      <c r="E36" s="6">
        <v>4</v>
      </c>
      <c r="F36" s="6">
        <v>3</v>
      </c>
      <c r="G36" s="6">
        <v>0</v>
      </c>
      <c r="H36" s="6" t="s">
        <v>3</v>
      </c>
      <c r="I36" s="9">
        <v>3</v>
      </c>
      <c r="J36" s="6" t="s">
        <v>55</v>
      </c>
      <c r="K36" s="10" t="s">
        <v>25</v>
      </c>
      <c r="L36" s="11" t="s">
        <v>75</v>
      </c>
      <c r="M36" s="29">
        <v>5</v>
      </c>
      <c r="N36" s="11" t="s">
        <v>106</v>
      </c>
      <c r="O36" s="6" t="s">
        <v>126</v>
      </c>
      <c r="P36" s="9">
        <v>13</v>
      </c>
      <c r="Q36" s="9">
        <v>18</v>
      </c>
      <c r="R36" s="6" t="s">
        <v>1</v>
      </c>
      <c r="S36" s="6" t="s">
        <v>1</v>
      </c>
      <c r="T36" s="6" t="s">
        <v>126</v>
      </c>
      <c r="U36" s="6" t="s">
        <v>126</v>
      </c>
      <c r="V36" s="12">
        <v>4.2</v>
      </c>
      <c r="W36" s="12">
        <v>155.1</v>
      </c>
      <c r="X36" s="13">
        <f t="shared" si="4"/>
        <v>2.2675693101225018</v>
      </c>
      <c r="Y36" s="12">
        <f>70.34*5</f>
        <v>351.70000000000005</v>
      </c>
      <c r="Z36" s="12">
        <v>3.2</v>
      </c>
      <c r="AA36" s="12">
        <v>4.7</v>
      </c>
      <c r="AB36" s="12">
        <v>104.7</v>
      </c>
      <c r="AC36" s="13">
        <f t="shared" si="5"/>
        <v>2.4374403056351479</v>
      </c>
      <c r="AD36" s="12">
        <f>51*5+0.2</f>
        <v>255.2</v>
      </c>
      <c r="AE36" s="12">
        <v>3.8</v>
      </c>
      <c r="AF36" s="14">
        <f t="shared" si="0"/>
        <v>0.11904761904761904</v>
      </c>
      <c r="AG36" s="14">
        <f t="shared" si="0"/>
        <v>-0.32495164410058025</v>
      </c>
      <c r="AH36" s="14">
        <f t="shared" si="0"/>
        <v>7.4913253920987771E-2</v>
      </c>
      <c r="AI36" s="14">
        <f t="shared" si="0"/>
        <v>-0.2743815752061417</v>
      </c>
      <c r="AJ36" s="14">
        <f t="shared" si="0"/>
        <v>0.18749999999999989</v>
      </c>
      <c r="AK36" s="15">
        <f t="shared" si="1"/>
        <v>0.11904761904761904</v>
      </c>
      <c r="AL36" s="6">
        <f t="shared" si="2"/>
        <v>104.7</v>
      </c>
      <c r="AM36" s="16" t="s">
        <v>133</v>
      </c>
    </row>
    <row r="37" spans="1:39" s="6" customFormat="1" x14ac:dyDescent="0.2">
      <c r="A37" s="23" t="s">
        <v>31</v>
      </c>
      <c r="B37" s="6">
        <v>0</v>
      </c>
      <c r="C37" s="34">
        <v>2013</v>
      </c>
      <c r="D37" s="8" t="s">
        <v>51</v>
      </c>
      <c r="E37" s="6">
        <v>1</v>
      </c>
      <c r="F37" s="6">
        <v>1</v>
      </c>
      <c r="G37" s="6">
        <v>0</v>
      </c>
      <c r="H37" s="6" t="s">
        <v>27</v>
      </c>
      <c r="I37" s="9">
        <v>2</v>
      </c>
      <c r="J37" s="6" t="s">
        <v>58</v>
      </c>
      <c r="K37" s="6" t="s">
        <v>25</v>
      </c>
      <c r="L37" s="7" t="s">
        <v>71</v>
      </c>
      <c r="M37" s="29">
        <v>4</v>
      </c>
      <c r="N37" s="7" t="s">
        <v>120</v>
      </c>
      <c r="O37" s="10" t="s">
        <v>1</v>
      </c>
      <c r="P37" s="9"/>
      <c r="Q37" s="9">
        <v>37</v>
      </c>
      <c r="R37" s="6" t="s">
        <v>1</v>
      </c>
      <c r="S37" s="6" t="s">
        <v>1</v>
      </c>
      <c r="T37" s="6" t="s">
        <v>1</v>
      </c>
      <c r="U37" s="6" t="s">
        <v>1</v>
      </c>
      <c r="V37" s="12">
        <v>10.4</v>
      </c>
      <c r="W37" s="12">
        <v>17.7</v>
      </c>
      <c r="X37" s="13">
        <f t="shared" si="4"/>
        <v>6.3163841807909602</v>
      </c>
      <c r="Y37" s="12">
        <v>111.8</v>
      </c>
      <c r="Z37" s="12">
        <v>8</v>
      </c>
      <c r="AA37" s="12">
        <v>4.5999999999999996</v>
      </c>
      <c r="AB37" s="12">
        <v>13.9</v>
      </c>
      <c r="AC37" s="13">
        <f t="shared" si="5"/>
        <v>2.4676258992805753</v>
      </c>
      <c r="AD37" s="12">
        <v>34.299999999999997</v>
      </c>
      <c r="AE37" s="12">
        <v>3.5</v>
      </c>
      <c r="AF37" s="14">
        <f t="shared" si="0"/>
        <v>-0.55769230769230771</v>
      </c>
      <c r="AG37" s="14">
        <f t="shared" si="0"/>
        <v>-0.2146892655367231</v>
      </c>
      <c r="AH37" s="14">
        <f t="shared" si="0"/>
        <v>-0.60932935226058871</v>
      </c>
      <c r="AI37" s="14">
        <f t="shared" si="0"/>
        <v>-0.69320214669051883</v>
      </c>
      <c r="AJ37" s="14">
        <f t="shared" si="0"/>
        <v>-0.5625</v>
      </c>
      <c r="AK37" s="15">
        <f t="shared" si="1"/>
        <v>-0.55769230769230771</v>
      </c>
      <c r="AL37" s="6">
        <f t="shared" si="2"/>
        <v>13.9</v>
      </c>
      <c r="AM37" s="16" t="s">
        <v>133</v>
      </c>
    </row>
    <row r="38" spans="1:39" s="6" customFormat="1" x14ac:dyDescent="0.2">
      <c r="A38" s="23" t="s">
        <v>32</v>
      </c>
      <c r="B38" s="6">
        <v>0</v>
      </c>
      <c r="C38" s="34">
        <v>2014</v>
      </c>
      <c r="D38" s="8" t="s">
        <v>50</v>
      </c>
      <c r="E38" s="6">
        <v>4</v>
      </c>
      <c r="F38" s="6">
        <v>2</v>
      </c>
      <c r="G38" s="6">
        <v>0</v>
      </c>
      <c r="H38" s="6" t="s">
        <v>3</v>
      </c>
      <c r="I38" s="9">
        <v>2</v>
      </c>
      <c r="J38" s="6" t="s">
        <v>59</v>
      </c>
      <c r="K38" s="6" t="s">
        <v>25</v>
      </c>
      <c r="L38" s="7" t="s">
        <v>91</v>
      </c>
      <c r="M38" s="29">
        <v>3</v>
      </c>
      <c r="N38" s="7" t="s">
        <v>121</v>
      </c>
      <c r="O38" s="6" t="s">
        <v>126</v>
      </c>
      <c r="P38" s="9">
        <v>18</v>
      </c>
      <c r="Q38" s="9">
        <v>21</v>
      </c>
      <c r="R38" s="6" t="s">
        <v>1</v>
      </c>
      <c r="S38" s="6" t="s">
        <v>1</v>
      </c>
      <c r="T38" s="6" t="s">
        <v>1</v>
      </c>
      <c r="U38" s="6" t="s">
        <v>126</v>
      </c>
      <c r="V38" s="12">
        <v>24.4</v>
      </c>
      <c r="W38" s="12">
        <v>23.4</v>
      </c>
      <c r="X38" s="13">
        <f t="shared" si="4"/>
        <v>12.572649572649572</v>
      </c>
      <c r="Y38" s="12">
        <v>294.2</v>
      </c>
      <c r="Z38" s="12">
        <v>21.1</v>
      </c>
      <c r="AA38" s="12">
        <v>6.3</v>
      </c>
      <c r="AB38" s="12">
        <v>22</v>
      </c>
      <c r="AC38" s="13">
        <f t="shared" si="5"/>
        <v>3.0227272727272729</v>
      </c>
      <c r="AD38" s="12">
        <v>66.5</v>
      </c>
      <c r="AE38" s="12">
        <v>4.7</v>
      </c>
      <c r="AF38" s="14">
        <f t="shared" si="0"/>
        <v>-0.74180327868852458</v>
      </c>
      <c r="AG38" s="14">
        <f t="shared" si="0"/>
        <v>-5.9829059829059769E-2</v>
      </c>
      <c r="AH38" s="14">
        <f t="shared" si="0"/>
        <v>-0.7595791360237315</v>
      </c>
      <c r="AI38" s="14">
        <f t="shared" si="0"/>
        <v>-0.7739632902787219</v>
      </c>
      <c r="AJ38" s="14">
        <f t="shared" si="0"/>
        <v>-0.77725118483412325</v>
      </c>
      <c r="AK38" s="15">
        <f t="shared" si="1"/>
        <v>-0.74180327868852458</v>
      </c>
      <c r="AL38" s="6">
        <f t="shared" si="2"/>
        <v>22</v>
      </c>
      <c r="AM38" s="16" t="s">
        <v>133</v>
      </c>
    </row>
    <row r="39" spans="1:39" s="6" customFormat="1" x14ac:dyDescent="0.2">
      <c r="A39" s="23" t="s">
        <v>33</v>
      </c>
      <c r="B39" s="6">
        <v>1</v>
      </c>
      <c r="C39" s="34">
        <v>2013</v>
      </c>
      <c r="D39" s="8" t="s">
        <v>51</v>
      </c>
      <c r="E39" s="6">
        <v>2</v>
      </c>
      <c r="F39" s="6">
        <v>2</v>
      </c>
      <c r="G39" s="6">
        <v>0</v>
      </c>
      <c r="H39" s="6" t="s">
        <v>24</v>
      </c>
      <c r="I39" s="9">
        <v>2</v>
      </c>
      <c r="J39" s="6" t="s">
        <v>58</v>
      </c>
      <c r="K39" s="6" t="s">
        <v>25</v>
      </c>
      <c r="L39" s="7" t="s">
        <v>92</v>
      </c>
      <c r="M39" s="29">
        <v>2</v>
      </c>
      <c r="N39" s="7" t="s">
        <v>110</v>
      </c>
      <c r="O39" s="6" t="s">
        <v>126</v>
      </c>
      <c r="P39" s="9">
        <v>13</v>
      </c>
      <c r="Q39" s="9">
        <v>24</v>
      </c>
      <c r="R39" s="6" t="s">
        <v>1</v>
      </c>
      <c r="S39" s="6" t="s">
        <v>1</v>
      </c>
      <c r="T39" s="6" t="s">
        <v>126</v>
      </c>
      <c r="U39" s="6" t="s">
        <v>126</v>
      </c>
      <c r="V39" s="12">
        <v>13</v>
      </c>
      <c r="W39" s="12">
        <v>37.700000000000003</v>
      </c>
      <c r="X39" s="13">
        <f t="shared" si="4"/>
        <v>5.819628647214854</v>
      </c>
      <c r="Y39" s="12">
        <f>43.88*5</f>
        <v>219.4</v>
      </c>
      <c r="Z39" s="12">
        <v>9.9</v>
      </c>
      <c r="AA39" s="12">
        <v>12.2</v>
      </c>
      <c r="AB39" s="12">
        <v>11.2</v>
      </c>
      <c r="AC39" s="13">
        <f t="shared" si="5"/>
        <v>5.3660714285714288</v>
      </c>
      <c r="AD39" s="12">
        <v>60.1</v>
      </c>
      <c r="AE39" s="12">
        <v>8.6</v>
      </c>
      <c r="AF39" s="14">
        <f t="shared" si="0"/>
        <v>-6.153846153846159E-2</v>
      </c>
      <c r="AG39" s="14">
        <f t="shared" si="0"/>
        <v>-0.70291777188328919</v>
      </c>
      <c r="AH39" s="14">
        <f t="shared" si="0"/>
        <v>-7.7935766375830121E-2</v>
      </c>
      <c r="AI39" s="14">
        <f t="shared" si="0"/>
        <v>-0.72607110300820421</v>
      </c>
      <c r="AJ39" s="14">
        <f t="shared" si="0"/>
        <v>-0.13131313131313138</v>
      </c>
      <c r="AK39" s="15">
        <f t="shared" si="1"/>
        <v>-6.153846153846159E-2</v>
      </c>
      <c r="AL39" s="6">
        <f t="shared" si="2"/>
        <v>11.2</v>
      </c>
      <c r="AM39" s="16" t="s">
        <v>133</v>
      </c>
    </row>
    <row r="40" spans="1:39" s="6" customFormat="1" x14ac:dyDescent="0.2">
      <c r="A40" s="23" t="s">
        <v>34</v>
      </c>
      <c r="B40" s="6">
        <v>0</v>
      </c>
      <c r="C40" s="34">
        <v>2012</v>
      </c>
      <c r="D40" s="8" t="s">
        <v>50</v>
      </c>
      <c r="E40" s="6" t="s">
        <v>22</v>
      </c>
      <c r="F40" s="6">
        <v>3</v>
      </c>
      <c r="G40" s="6">
        <v>0</v>
      </c>
      <c r="H40" s="6" t="s">
        <v>3</v>
      </c>
      <c r="I40" s="9">
        <v>2</v>
      </c>
      <c r="J40" s="6" t="s">
        <v>58</v>
      </c>
      <c r="K40" s="6" t="s">
        <v>25</v>
      </c>
      <c r="L40" s="7" t="s">
        <v>73</v>
      </c>
      <c r="M40" s="29">
        <v>4</v>
      </c>
      <c r="N40" s="7" t="s">
        <v>104</v>
      </c>
      <c r="O40" s="6" t="s">
        <v>126</v>
      </c>
      <c r="P40" s="9">
        <v>12</v>
      </c>
      <c r="Q40" s="9">
        <v>42</v>
      </c>
      <c r="R40" s="6" t="s">
        <v>1</v>
      </c>
      <c r="S40" s="6" t="s">
        <v>126</v>
      </c>
      <c r="T40" s="6" t="s">
        <v>1</v>
      </c>
      <c r="U40" s="6" t="s">
        <v>126</v>
      </c>
      <c r="V40" s="12">
        <v>10.6</v>
      </c>
      <c r="W40" s="12">
        <v>7.64</v>
      </c>
      <c r="X40" s="13">
        <f t="shared" si="4"/>
        <v>6.7146596858638743</v>
      </c>
      <c r="Y40" s="12">
        <v>51.3</v>
      </c>
      <c r="Z40" s="12">
        <v>8.8000000000000007</v>
      </c>
      <c r="AA40" s="12">
        <v>5.7</v>
      </c>
      <c r="AB40" s="12">
        <v>5.3</v>
      </c>
      <c r="AC40" s="13">
        <f t="shared" si="5"/>
        <v>3.4716981132075468</v>
      </c>
      <c r="AD40" s="12">
        <v>18.399999999999999</v>
      </c>
      <c r="AE40" s="12">
        <v>4.5</v>
      </c>
      <c r="AF40" s="14">
        <f t="shared" si="0"/>
        <v>-0.46226415094339618</v>
      </c>
      <c r="AG40" s="14">
        <f t="shared" si="0"/>
        <v>-0.30628272251308902</v>
      </c>
      <c r="AH40" s="14">
        <f t="shared" si="0"/>
        <v>-0.48296737651256028</v>
      </c>
      <c r="AI40" s="14">
        <f t="shared" si="0"/>
        <v>-0.64132553606237819</v>
      </c>
      <c r="AJ40" s="14">
        <f t="shared" si="0"/>
        <v>-0.4886363636363637</v>
      </c>
      <c r="AK40" s="15">
        <f t="shared" si="1"/>
        <v>-0.46226415094339618</v>
      </c>
      <c r="AL40" s="6">
        <f t="shared" si="2"/>
        <v>5.3</v>
      </c>
      <c r="AM40" s="16" t="s">
        <v>133</v>
      </c>
    </row>
    <row r="41" spans="1:39" s="6" customFormat="1" x14ac:dyDescent="0.2">
      <c r="A41" s="23" t="s">
        <v>35</v>
      </c>
      <c r="B41" s="6">
        <v>0</v>
      </c>
      <c r="C41" s="34">
        <v>2012</v>
      </c>
      <c r="D41" s="8" t="s">
        <v>50</v>
      </c>
      <c r="E41" s="6">
        <v>4</v>
      </c>
      <c r="F41" s="6">
        <v>0</v>
      </c>
      <c r="G41" s="6">
        <v>0</v>
      </c>
      <c r="H41" s="6" t="s">
        <v>24</v>
      </c>
      <c r="I41" s="9">
        <v>2</v>
      </c>
      <c r="J41" s="6" t="s">
        <v>58</v>
      </c>
      <c r="K41" s="6" t="s">
        <v>25</v>
      </c>
      <c r="L41" s="7" t="s">
        <v>76</v>
      </c>
      <c r="M41" s="29">
        <v>1</v>
      </c>
      <c r="N41" s="7" t="s">
        <v>107</v>
      </c>
      <c r="O41" s="10" t="s">
        <v>1</v>
      </c>
      <c r="P41" s="9"/>
      <c r="Q41" s="9">
        <v>17</v>
      </c>
      <c r="R41" s="6" t="s">
        <v>1</v>
      </c>
      <c r="S41" s="6" t="s">
        <v>1</v>
      </c>
      <c r="T41" s="6" t="s">
        <v>1</v>
      </c>
      <c r="U41" s="6" t="s">
        <v>1</v>
      </c>
      <c r="V41" s="12">
        <v>10.199999999999999</v>
      </c>
      <c r="W41" s="12">
        <v>5.9</v>
      </c>
      <c r="X41" s="13">
        <f t="shared" si="4"/>
        <v>4.7118644067796609</v>
      </c>
      <c r="Y41" s="12">
        <v>27.8</v>
      </c>
      <c r="Z41" s="12" t="s">
        <v>36</v>
      </c>
      <c r="AA41" s="12">
        <v>5.9</v>
      </c>
      <c r="AB41" s="12">
        <v>2.5</v>
      </c>
      <c r="AC41" s="13">
        <f t="shared" si="5"/>
        <v>3.2</v>
      </c>
      <c r="AD41" s="12">
        <v>8</v>
      </c>
      <c r="AE41" s="12" t="s">
        <v>36</v>
      </c>
      <c r="AF41" s="14">
        <f t="shared" ref="AF41:AJ51" si="6">-(V41-AA41)/V41</f>
        <v>-0.42156862745098034</v>
      </c>
      <c r="AG41" s="14">
        <f t="shared" si="6"/>
        <v>-0.57627118644067798</v>
      </c>
      <c r="AH41" s="14">
        <f t="shared" si="6"/>
        <v>-0.32086330935251794</v>
      </c>
      <c r="AI41" s="14">
        <f t="shared" si="6"/>
        <v>-0.71223021582733814</v>
      </c>
      <c r="AJ41" s="14" t="s">
        <v>36</v>
      </c>
      <c r="AK41" s="15">
        <f t="shared" si="1"/>
        <v>-0.42156862745098034</v>
      </c>
      <c r="AL41" s="6">
        <f t="shared" si="2"/>
        <v>2.5</v>
      </c>
      <c r="AM41" s="16" t="s">
        <v>133</v>
      </c>
    </row>
    <row r="42" spans="1:39" s="6" customFormat="1" x14ac:dyDescent="0.2">
      <c r="A42" s="23" t="s">
        <v>37</v>
      </c>
      <c r="B42" s="6">
        <v>1</v>
      </c>
      <c r="C42" s="34">
        <v>2013</v>
      </c>
      <c r="D42" s="8" t="s">
        <v>50</v>
      </c>
      <c r="E42" s="6">
        <v>4</v>
      </c>
      <c r="F42" s="6">
        <v>2</v>
      </c>
      <c r="G42" s="6">
        <v>0</v>
      </c>
      <c r="H42" s="6" t="s">
        <v>3</v>
      </c>
      <c r="I42" s="9">
        <v>1</v>
      </c>
      <c r="J42" s="6" t="s">
        <v>58</v>
      </c>
      <c r="K42" s="6" t="s">
        <v>25</v>
      </c>
      <c r="L42" s="7" t="s">
        <v>93</v>
      </c>
      <c r="M42" s="29">
        <v>2</v>
      </c>
      <c r="N42" s="7" t="s">
        <v>122</v>
      </c>
      <c r="O42" s="10" t="s">
        <v>1</v>
      </c>
      <c r="P42" s="9"/>
      <c r="Q42" s="9">
        <v>20</v>
      </c>
      <c r="R42" s="6" t="s">
        <v>1</v>
      </c>
      <c r="S42" s="6" t="s">
        <v>1</v>
      </c>
      <c r="T42" s="6" t="s">
        <v>1</v>
      </c>
      <c r="U42" s="6" t="s">
        <v>1</v>
      </c>
      <c r="V42" s="12">
        <v>24.5</v>
      </c>
      <c r="W42" s="12">
        <v>38</v>
      </c>
      <c r="X42" s="13">
        <f t="shared" si="4"/>
        <v>8.6921052631578952</v>
      </c>
      <c r="Y42" s="12">
        <v>330.3</v>
      </c>
      <c r="Z42" s="12">
        <v>18.5</v>
      </c>
      <c r="AA42" s="12">
        <v>16.8</v>
      </c>
      <c r="AB42" s="12">
        <v>7.8</v>
      </c>
      <c r="AC42" s="13">
        <v>9.5</v>
      </c>
      <c r="AD42" s="12">
        <v>74.5</v>
      </c>
      <c r="AE42" s="12">
        <v>11.7</v>
      </c>
      <c r="AF42" s="14">
        <f t="shared" si="6"/>
        <v>-0.31428571428571428</v>
      </c>
      <c r="AG42" s="14">
        <f t="shared" si="6"/>
        <v>-0.79473684210526319</v>
      </c>
      <c r="AH42" s="14">
        <f t="shared" si="6"/>
        <v>9.2945806842264542E-2</v>
      </c>
      <c r="AI42" s="14">
        <f t="shared" si="6"/>
        <v>-0.77444747199515596</v>
      </c>
      <c r="AJ42" s="14">
        <f>-(Z42-AE42)/Z42</f>
        <v>-0.36756756756756759</v>
      </c>
      <c r="AK42" s="15">
        <f t="shared" si="1"/>
        <v>-0.31428571428571428</v>
      </c>
      <c r="AL42" s="6">
        <f t="shared" si="2"/>
        <v>7.8</v>
      </c>
      <c r="AM42" s="16" t="s">
        <v>133</v>
      </c>
    </row>
    <row r="43" spans="1:39" s="6" customFormat="1" x14ac:dyDescent="0.2">
      <c r="A43" s="23" t="s">
        <v>38</v>
      </c>
      <c r="B43" s="6">
        <v>1</v>
      </c>
      <c r="C43" s="34">
        <v>2013</v>
      </c>
      <c r="D43" s="8" t="s">
        <v>51</v>
      </c>
      <c r="E43" s="6">
        <v>3</v>
      </c>
      <c r="F43" s="6">
        <v>2</v>
      </c>
      <c r="G43" s="6">
        <v>0</v>
      </c>
      <c r="H43" s="6" t="s">
        <v>24</v>
      </c>
      <c r="I43" s="9">
        <v>1</v>
      </c>
      <c r="J43" s="6" t="s">
        <v>58</v>
      </c>
      <c r="K43" s="6" t="s">
        <v>25</v>
      </c>
      <c r="L43" s="7" t="s">
        <v>93</v>
      </c>
      <c r="M43" s="29">
        <v>2</v>
      </c>
      <c r="N43" s="7" t="s">
        <v>122</v>
      </c>
      <c r="O43" s="6" t="s">
        <v>126</v>
      </c>
      <c r="P43" s="9">
        <v>8</v>
      </c>
      <c r="Q43" s="9">
        <v>29</v>
      </c>
      <c r="R43" s="6" t="s">
        <v>1</v>
      </c>
      <c r="S43" s="6" t="s">
        <v>126</v>
      </c>
      <c r="T43" s="6" t="s">
        <v>1</v>
      </c>
      <c r="U43" s="6" t="s">
        <v>126</v>
      </c>
      <c r="V43" s="12">
        <v>13.7</v>
      </c>
      <c r="W43" s="12">
        <v>51.2</v>
      </c>
      <c r="X43" s="13">
        <v>7.7</v>
      </c>
      <c r="Y43" s="12">
        <v>395.5</v>
      </c>
      <c r="Z43" s="12">
        <v>10.9</v>
      </c>
      <c r="AA43" s="12">
        <v>9.9</v>
      </c>
      <c r="AB43" s="12">
        <v>35.5</v>
      </c>
      <c r="AC43" s="13">
        <f>AD43/AB43</f>
        <v>5.0901408450704224</v>
      </c>
      <c r="AD43" s="12">
        <v>180.7</v>
      </c>
      <c r="AE43" s="12">
        <v>7.4</v>
      </c>
      <c r="AF43" s="14">
        <f t="shared" si="6"/>
        <v>-0.27737226277372257</v>
      </c>
      <c r="AG43" s="14">
        <f t="shared" si="6"/>
        <v>-0.30664062500000006</v>
      </c>
      <c r="AH43" s="14">
        <f t="shared" si="6"/>
        <v>-0.33894274739345165</v>
      </c>
      <c r="AI43" s="14">
        <f t="shared" si="6"/>
        <v>-0.54310998735777505</v>
      </c>
      <c r="AJ43" s="14">
        <f>-(Z43-AE43)/Z43</f>
        <v>-0.32110091743119262</v>
      </c>
      <c r="AK43" s="15">
        <f t="shared" si="1"/>
        <v>-0.27737226277372257</v>
      </c>
      <c r="AL43" s="6">
        <f t="shared" si="2"/>
        <v>35.5</v>
      </c>
      <c r="AM43" s="16" t="s">
        <v>132</v>
      </c>
    </row>
    <row r="44" spans="1:39" s="6" customFormat="1" x14ac:dyDescent="0.2">
      <c r="A44" s="23" t="s">
        <v>39</v>
      </c>
      <c r="B44" s="6">
        <v>0</v>
      </c>
      <c r="C44" s="34">
        <v>2013</v>
      </c>
      <c r="D44" s="8" t="s">
        <v>51</v>
      </c>
      <c r="E44" s="6">
        <v>1</v>
      </c>
      <c r="F44" s="6">
        <v>2</v>
      </c>
      <c r="G44" s="6">
        <v>0</v>
      </c>
      <c r="H44" s="6" t="s">
        <v>24</v>
      </c>
      <c r="I44" s="9">
        <v>1</v>
      </c>
      <c r="J44" s="6" t="s">
        <v>61</v>
      </c>
      <c r="K44" s="6" t="s">
        <v>25</v>
      </c>
      <c r="L44" s="7" t="s">
        <v>94</v>
      </c>
      <c r="M44" s="29">
        <v>3</v>
      </c>
      <c r="N44" s="7" t="s">
        <v>122</v>
      </c>
      <c r="O44" s="10" t="s">
        <v>1</v>
      </c>
      <c r="P44" s="9"/>
      <c r="Q44" s="9">
        <v>14</v>
      </c>
      <c r="R44" s="6" t="s">
        <v>1</v>
      </c>
      <c r="S44" s="6" t="s">
        <v>1</v>
      </c>
      <c r="T44" s="6" t="s">
        <v>1</v>
      </c>
      <c r="U44" s="6" t="s">
        <v>1</v>
      </c>
      <c r="V44" s="12">
        <v>7.3</v>
      </c>
      <c r="W44" s="12">
        <v>8.3000000000000007</v>
      </c>
      <c r="X44" s="13">
        <f>Y44/W44</f>
        <v>3.7469879518072289</v>
      </c>
      <c r="Y44" s="12">
        <v>31.1</v>
      </c>
      <c r="Z44" s="12">
        <v>5.3</v>
      </c>
      <c r="AA44" s="12">
        <v>2.8</v>
      </c>
      <c r="AB44" s="12">
        <v>2.2000000000000002</v>
      </c>
      <c r="AC44" s="13">
        <f>AD44/AB44</f>
        <v>1.4999999999999998</v>
      </c>
      <c r="AD44" s="12">
        <v>3.3</v>
      </c>
      <c r="AE44" s="12" t="s">
        <v>36</v>
      </c>
      <c r="AF44" s="14">
        <f t="shared" si="6"/>
        <v>-0.61643835616438358</v>
      </c>
      <c r="AG44" s="14">
        <f t="shared" si="6"/>
        <v>-0.73493975903614461</v>
      </c>
      <c r="AH44" s="14">
        <f t="shared" si="6"/>
        <v>-0.59967845659163999</v>
      </c>
      <c r="AI44" s="14">
        <f t="shared" si="6"/>
        <v>-0.89389067524115751</v>
      </c>
      <c r="AJ44" s="14" t="s">
        <v>36</v>
      </c>
      <c r="AK44" s="15">
        <f t="shared" si="1"/>
        <v>-0.61643835616438358</v>
      </c>
      <c r="AL44" s="6">
        <f t="shared" si="2"/>
        <v>2.2000000000000002</v>
      </c>
      <c r="AM44" s="16" t="s">
        <v>132</v>
      </c>
    </row>
    <row r="45" spans="1:39" s="6" customFormat="1" x14ac:dyDescent="0.2">
      <c r="A45" s="23" t="s">
        <v>40</v>
      </c>
      <c r="B45" s="6">
        <v>0</v>
      </c>
      <c r="C45" s="34">
        <v>2014</v>
      </c>
      <c r="D45" s="8" t="s">
        <v>50</v>
      </c>
      <c r="E45" s="6">
        <v>2</v>
      </c>
      <c r="F45" s="6">
        <v>2</v>
      </c>
      <c r="G45" s="6">
        <v>0</v>
      </c>
      <c r="H45" s="6" t="s">
        <v>24</v>
      </c>
      <c r="I45" s="9">
        <v>1</v>
      </c>
      <c r="J45" s="6" t="s">
        <v>58</v>
      </c>
      <c r="K45" s="6" t="s">
        <v>25</v>
      </c>
      <c r="L45" s="7" t="s">
        <v>95</v>
      </c>
      <c r="M45" s="29">
        <v>1</v>
      </c>
      <c r="N45" s="7" t="s">
        <v>123</v>
      </c>
      <c r="O45" s="6" t="s">
        <v>126</v>
      </c>
      <c r="P45" s="9">
        <v>4</v>
      </c>
      <c r="Q45" s="9">
        <v>6</v>
      </c>
      <c r="R45" s="6" t="s">
        <v>126</v>
      </c>
      <c r="S45" s="6" t="s">
        <v>126</v>
      </c>
      <c r="T45" s="6" t="s">
        <v>126</v>
      </c>
      <c r="U45" s="6" t="s">
        <v>126</v>
      </c>
      <c r="V45" s="12">
        <v>33.299999999999997</v>
      </c>
      <c r="W45" s="12">
        <v>26.9</v>
      </c>
      <c r="X45" s="13">
        <v>21.4</v>
      </c>
      <c r="Y45" s="12">
        <v>575.6</v>
      </c>
      <c r="Z45" s="12">
        <v>29.6</v>
      </c>
      <c r="AA45" s="12">
        <v>41.8</v>
      </c>
      <c r="AB45" s="12">
        <v>12.4</v>
      </c>
      <c r="AC45" s="13">
        <v>23.1</v>
      </c>
      <c r="AD45" s="12">
        <v>286.8</v>
      </c>
      <c r="AE45" s="12">
        <v>29.3</v>
      </c>
      <c r="AF45" s="14">
        <f t="shared" si="6"/>
        <v>0.25525525525525528</v>
      </c>
      <c r="AG45" s="14">
        <f t="shared" si="6"/>
        <v>-0.53903345724907059</v>
      </c>
      <c r="AH45" s="14">
        <f t="shared" si="6"/>
        <v>7.9439252336448732E-2</v>
      </c>
      <c r="AI45" s="14">
        <f t="shared" si="6"/>
        <v>-0.50173731758165396</v>
      </c>
      <c r="AJ45" s="14">
        <f t="shared" si="6"/>
        <v>-1.0135135135135158E-2</v>
      </c>
      <c r="AK45" s="15">
        <f t="shared" si="1"/>
        <v>0.25525525525525528</v>
      </c>
      <c r="AL45" s="6">
        <f t="shared" si="2"/>
        <v>12.4</v>
      </c>
      <c r="AM45" s="19" t="s">
        <v>133</v>
      </c>
    </row>
    <row r="46" spans="1:39" s="6" customFormat="1" x14ac:dyDescent="0.2">
      <c r="A46" s="23" t="s">
        <v>41</v>
      </c>
      <c r="B46" s="6">
        <v>0</v>
      </c>
      <c r="C46" s="34">
        <v>2014</v>
      </c>
      <c r="D46" s="8" t="s">
        <v>51</v>
      </c>
      <c r="E46" s="6" t="s">
        <v>22</v>
      </c>
      <c r="F46" s="6">
        <v>3</v>
      </c>
      <c r="G46" s="6">
        <v>0</v>
      </c>
      <c r="H46" s="6" t="s">
        <v>3</v>
      </c>
      <c r="I46" s="9">
        <v>2</v>
      </c>
      <c r="J46" s="6" t="s">
        <v>58</v>
      </c>
      <c r="K46" s="6" t="s">
        <v>25</v>
      </c>
      <c r="L46" s="7" t="s">
        <v>95</v>
      </c>
      <c r="M46" s="29">
        <v>3</v>
      </c>
      <c r="N46" s="7" t="s">
        <v>124</v>
      </c>
      <c r="O46" s="10" t="s">
        <v>1</v>
      </c>
      <c r="P46" s="9"/>
      <c r="Q46" s="9">
        <v>15</v>
      </c>
      <c r="R46" s="6" t="s">
        <v>1</v>
      </c>
      <c r="S46" s="6" t="s">
        <v>1</v>
      </c>
      <c r="T46" s="6" t="s">
        <v>1</v>
      </c>
      <c r="U46" s="6" t="s">
        <v>1</v>
      </c>
      <c r="V46" s="12">
        <v>7.3</v>
      </c>
      <c r="W46" s="12">
        <v>47.7</v>
      </c>
      <c r="X46" s="13">
        <f>Y46/W46</f>
        <v>4.0083857442348005</v>
      </c>
      <c r="Y46" s="12">
        <f>47.8*4</f>
        <v>191.2</v>
      </c>
      <c r="Z46" s="12">
        <v>6.6</v>
      </c>
      <c r="AA46" s="12">
        <v>3</v>
      </c>
      <c r="AB46" s="12">
        <v>10.5</v>
      </c>
      <c r="AC46" s="13">
        <f>AD46/AB46</f>
        <v>1.4952380952380953</v>
      </c>
      <c r="AD46" s="12">
        <v>15.7</v>
      </c>
      <c r="AE46" s="12">
        <v>2.4</v>
      </c>
      <c r="AF46" s="14">
        <f t="shared" si="6"/>
        <v>-0.58904109589041098</v>
      </c>
      <c r="AG46" s="14">
        <f t="shared" si="6"/>
        <v>-0.77987421383647804</v>
      </c>
      <c r="AH46" s="14">
        <f t="shared" si="6"/>
        <v>-0.62697250448296471</v>
      </c>
      <c r="AI46" s="14">
        <f t="shared" si="6"/>
        <v>-0.91788702928870303</v>
      </c>
      <c r="AJ46" s="14">
        <f t="shared" si="6"/>
        <v>-0.63636363636363624</v>
      </c>
      <c r="AK46" s="15">
        <f t="shared" si="1"/>
        <v>-0.58904109589041098</v>
      </c>
      <c r="AL46" s="6">
        <f t="shared" si="2"/>
        <v>10.5</v>
      </c>
      <c r="AM46" s="16" t="s">
        <v>132</v>
      </c>
    </row>
    <row r="47" spans="1:39" s="6" customFormat="1" x14ac:dyDescent="0.2">
      <c r="A47" s="23" t="s">
        <v>42</v>
      </c>
      <c r="B47" s="6">
        <v>0</v>
      </c>
      <c r="C47" s="34">
        <v>2013</v>
      </c>
      <c r="D47" s="8" t="s">
        <v>50</v>
      </c>
      <c r="E47" s="6">
        <v>2</v>
      </c>
      <c r="F47" s="6">
        <v>3</v>
      </c>
      <c r="G47" s="6">
        <v>0</v>
      </c>
      <c r="H47" s="6" t="s">
        <v>3</v>
      </c>
      <c r="I47" s="9">
        <v>2</v>
      </c>
      <c r="J47" s="6" t="s">
        <v>58</v>
      </c>
      <c r="K47" s="6" t="s">
        <v>25</v>
      </c>
      <c r="L47" s="7" t="s">
        <v>80</v>
      </c>
      <c r="M47" s="29">
        <v>3</v>
      </c>
      <c r="N47" s="7" t="s">
        <v>110</v>
      </c>
      <c r="O47" s="6" t="s">
        <v>126</v>
      </c>
      <c r="P47" s="9">
        <v>28</v>
      </c>
      <c r="Q47" s="9">
        <v>31</v>
      </c>
      <c r="R47" s="6" t="s">
        <v>1</v>
      </c>
      <c r="S47" s="6" t="s">
        <v>1</v>
      </c>
      <c r="T47" s="6" t="s">
        <v>1</v>
      </c>
      <c r="U47" s="6" t="s">
        <v>126</v>
      </c>
      <c r="V47" s="12">
        <v>13.1</v>
      </c>
      <c r="W47" s="12">
        <v>35.700000000000003</v>
      </c>
      <c r="X47" s="13">
        <f>Y47/W47</f>
        <v>5.9019607843137258</v>
      </c>
      <c r="Y47" s="12">
        <f>30.1*7</f>
        <v>210.70000000000002</v>
      </c>
      <c r="Z47" s="12">
        <v>11.1</v>
      </c>
      <c r="AA47" s="12">
        <v>4.4000000000000004</v>
      </c>
      <c r="AB47" s="12">
        <v>17.100000000000001</v>
      </c>
      <c r="AC47" s="13">
        <f>AD47/AB47</f>
        <v>1.6842105263157894</v>
      </c>
      <c r="AD47" s="12">
        <v>28.8</v>
      </c>
      <c r="AE47" s="12">
        <v>2</v>
      </c>
      <c r="AF47" s="14">
        <f t="shared" si="6"/>
        <v>-0.66412213740458015</v>
      </c>
      <c r="AG47" s="14">
        <f t="shared" si="6"/>
        <v>-0.52100840336134457</v>
      </c>
      <c r="AH47" s="14">
        <f t="shared" si="6"/>
        <v>-0.71463542577373673</v>
      </c>
      <c r="AI47" s="14">
        <f t="shared" si="6"/>
        <v>-0.86331276696725201</v>
      </c>
      <c r="AJ47" s="14">
        <f t="shared" si="6"/>
        <v>-0.81981981981981977</v>
      </c>
      <c r="AK47" s="15">
        <f t="shared" si="1"/>
        <v>-0.66412213740458015</v>
      </c>
      <c r="AL47" s="6">
        <f t="shared" si="2"/>
        <v>17.100000000000001</v>
      </c>
      <c r="AM47" s="16" t="s">
        <v>132</v>
      </c>
    </row>
    <row r="48" spans="1:39" s="6" customFormat="1" x14ac:dyDescent="0.2">
      <c r="A48" s="23" t="s">
        <v>43</v>
      </c>
      <c r="B48" s="6">
        <v>0</v>
      </c>
      <c r="C48" s="34">
        <v>2013</v>
      </c>
      <c r="D48" s="8" t="s">
        <v>51</v>
      </c>
      <c r="E48" s="6">
        <v>4</v>
      </c>
      <c r="F48" s="6">
        <v>1</v>
      </c>
      <c r="G48" s="6">
        <v>0</v>
      </c>
      <c r="H48" s="6" t="s">
        <v>24</v>
      </c>
      <c r="I48" s="9">
        <v>2</v>
      </c>
      <c r="J48" s="6" t="s">
        <v>58</v>
      </c>
      <c r="K48" s="6" t="s">
        <v>25</v>
      </c>
      <c r="L48" s="7" t="s">
        <v>71</v>
      </c>
      <c r="M48" s="29">
        <v>2</v>
      </c>
      <c r="N48" s="7" t="s">
        <v>120</v>
      </c>
      <c r="O48" s="10" t="s">
        <v>1</v>
      </c>
      <c r="P48" s="9"/>
      <c r="Q48" s="9">
        <v>33</v>
      </c>
      <c r="R48" s="6" t="s">
        <v>1</v>
      </c>
      <c r="S48" s="6" t="s">
        <v>1</v>
      </c>
      <c r="T48" s="6" t="s">
        <v>1</v>
      </c>
      <c r="U48" s="6" t="s">
        <v>1</v>
      </c>
      <c r="V48" s="12">
        <v>18.3</v>
      </c>
      <c r="W48" s="12">
        <v>63.6</v>
      </c>
      <c r="X48" s="13">
        <f>Y48/W48</f>
        <v>9.1698113207547181</v>
      </c>
      <c r="Y48" s="12">
        <f>291.6*2</f>
        <v>583.20000000000005</v>
      </c>
      <c r="Z48" s="12">
        <v>15.1</v>
      </c>
      <c r="AA48" s="12">
        <v>3.4</v>
      </c>
      <c r="AB48" s="12">
        <v>41.3</v>
      </c>
      <c r="AC48" s="13">
        <f>AD48/AB48</f>
        <v>1.7602905569007266</v>
      </c>
      <c r="AD48" s="12">
        <v>72.7</v>
      </c>
      <c r="AE48" s="12">
        <v>3.1</v>
      </c>
      <c r="AF48" s="14">
        <f t="shared" si="6"/>
        <v>-0.81420765027322406</v>
      </c>
      <c r="AG48" s="14">
        <f t="shared" si="6"/>
        <v>-0.3506289308176101</v>
      </c>
      <c r="AH48" s="14">
        <f t="shared" si="6"/>
        <v>-0.8080341573750236</v>
      </c>
      <c r="AI48" s="14">
        <f t="shared" si="6"/>
        <v>-0.8753429355281207</v>
      </c>
      <c r="AJ48" s="14">
        <f t="shared" si="6"/>
        <v>-0.79470198675496695</v>
      </c>
      <c r="AK48" s="15">
        <f t="shared" si="1"/>
        <v>-0.81420765027322406</v>
      </c>
      <c r="AL48" s="6">
        <f t="shared" si="2"/>
        <v>41.3</v>
      </c>
      <c r="AM48" s="16" t="s">
        <v>132</v>
      </c>
    </row>
    <row r="49" spans="1:40" s="6" customFormat="1" x14ac:dyDescent="0.2">
      <c r="A49" s="23" t="s">
        <v>44</v>
      </c>
      <c r="B49" s="6">
        <v>1</v>
      </c>
      <c r="C49" s="34">
        <v>2013</v>
      </c>
      <c r="D49" s="8" t="s">
        <v>50</v>
      </c>
      <c r="E49" s="6">
        <v>2</v>
      </c>
      <c r="F49" s="6">
        <v>2</v>
      </c>
      <c r="G49" s="6">
        <v>0</v>
      </c>
      <c r="H49" s="6" t="s">
        <v>24</v>
      </c>
      <c r="I49" s="9">
        <v>2</v>
      </c>
      <c r="J49" s="6" t="s">
        <v>58</v>
      </c>
      <c r="K49" s="6" t="s">
        <v>25</v>
      </c>
      <c r="L49" s="7" t="s">
        <v>78</v>
      </c>
      <c r="M49" s="29">
        <v>2</v>
      </c>
      <c r="N49" s="7" t="s">
        <v>125</v>
      </c>
      <c r="O49" s="6" t="s">
        <v>126</v>
      </c>
      <c r="P49" s="9">
        <v>2</v>
      </c>
      <c r="Q49" s="9">
        <v>3</v>
      </c>
      <c r="R49" s="6" t="s">
        <v>126</v>
      </c>
      <c r="S49" s="6" t="s">
        <v>126</v>
      </c>
      <c r="T49" s="6" t="s">
        <v>126</v>
      </c>
      <c r="U49" s="6" t="s">
        <v>126</v>
      </c>
      <c r="V49" s="12">
        <v>50.2</v>
      </c>
      <c r="W49" s="12">
        <v>104.8</v>
      </c>
      <c r="X49" s="13">
        <f>Y49/W49</f>
        <v>30.689885496183209</v>
      </c>
      <c r="Y49" s="12">
        <v>3216.3</v>
      </c>
      <c r="Z49" s="12">
        <v>46.5</v>
      </c>
      <c r="AA49" s="12">
        <v>50.1</v>
      </c>
      <c r="AB49" s="12">
        <v>63.5</v>
      </c>
      <c r="AC49" s="13">
        <f>AD49/AB49</f>
        <v>30.978582677165356</v>
      </c>
      <c r="AD49" s="12">
        <f>983.57*2</f>
        <v>1967.14</v>
      </c>
      <c r="AE49" s="12">
        <v>47.1</v>
      </c>
      <c r="AF49" s="14">
        <f t="shared" si="6"/>
        <v>-1.9920318725099883E-3</v>
      </c>
      <c r="AG49" s="14">
        <f t="shared" si="6"/>
        <v>-0.39408396946564883</v>
      </c>
      <c r="AH49" s="14">
        <f t="shared" si="6"/>
        <v>9.406916197782873E-3</v>
      </c>
      <c r="AI49" s="14">
        <f t="shared" si="6"/>
        <v>-0.38838416814351895</v>
      </c>
      <c r="AJ49" s="14">
        <f t="shared" si="6"/>
        <v>1.2903225806451644E-2</v>
      </c>
      <c r="AK49" s="15">
        <f t="shared" si="1"/>
        <v>-1.9920318725099883E-3</v>
      </c>
      <c r="AL49" s="6">
        <f t="shared" si="2"/>
        <v>63.5</v>
      </c>
      <c r="AM49" s="16" t="s">
        <v>132</v>
      </c>
    </row>
    <row r="50" spans="1:40" s="6" customFormat="1" x14ac:dyDescent="0.2">
      <c r="A50" s="23" t="s">
        <v>45</v>
      </c>
      <c r="B50" s="6">
        <v>1</v>
      </c>
      <c r="C50" s="34">
        <v>2013</v>
      </c>
      <c r="D50" s="8" t="s">
        <v>50</v>
      </c>
      <c r="E50" s="6">
        <v>4</v>
      </c>
      <c r="F50" s="6">
        <v>2</v>
      </c>
      <c r="G50" s="6">
        <v>0</v>
      </c>
      <c r="H50" s="6" t="s">
        <v>3</v>
      </c>
      <c r="I50" s="9">
        <v>2</v>
      </c>
      <c r="J50" s="6" t="s">
        <v>58</v>
      </c>
      <c r="K50" s="6" t="s">
        <v>25</v>
      </c>
      <c r="L50" s="7" t="s">
        <v>72</v>
      </c>
      <c r="M50" s="29">
        <v>2</v>
      </c>
      <c r="N50" s="7" t="s">
        <v>103</v>
      </c>
      <c r="O50" s="10" t="s">
        <v>1</v>
      </c>
      <c r="P50" s="9"/>
      <c r="Q50" s="9">
        <v>30</v>
      </c>
      <c r="R50" s="6" t="s">
        <v>1</v>
      </c>
      <c r="S50" s="6" t="s">
        <v>1</v>
      </c>
      <c r="T50" s="6" t="s">
        <v>1</v>
      </c>
      <c r="U50" s="6" t="s">
        <v>1</v>
      </c>
      <c r="V50" s="12">
        <v>14.6</v>
      </c>
      <c r="W50" s="12">
        <v>20.2</v>
      </c>
      <c r="X50" s="13">
        <f>Y50/W50</f>
        <v>8.5495049504950487</v>
      </c>
      <c r="Y50" s="12">
        <f>2*86.35</f>
        <v>172.7</v>
      </c>
      <c r="Z50" s="12">
        <v>13.6</v>
      </c>
      <c r="AA50" s="12">
        <v>1.7</v>
      </c>
      <c r="AB50" s="12">
        <v>14.1</v>
      </c>
      <c r="AC50" s="13">
        <f>AD50/AB50</f>
        <v>1.1205673758865249</v>
      </c>
      <c r="AD50" s="12">
        <v>15.8</v>
      </c>
      <c r="AE50" s="12">
        <v>1.5</v>
      </c>
      <c r="AF50" s="14">
        <f t="shared" si="6"/>
        <v>-0.88356164383561653</v>
      </c>
      <c r="AG50" s="14">
        <f t="shared" si="6"/>
        <v>-0.30198019801980197</v>
      </c>
      <c r="AH50" s="14">
        <f t="shared" si="6"/>
        <v>-0.86893189928831616</v>
      </c>
      <c r="AI50" s="14">
        <f t="shared" si="6"/>
        <v>-0.90851187029530966</v>
      </c>
      <c r="AJ50" s="14">
        <f t="shared" si="6"/>
        <v>-0.88970588235294112</v>
      </c>
      <c r="AK50" s="15">
        <f t="shared" si="1"/>
        <v>-0.88356164383561653</v>
      </c>
      <c r="AL50" s="6">
        <f t="shared" si="2"/>
        <v>14.1</v>
      </c>
      <c r="AM50" s="16" t="s">
        <v>132</v>
      </c>
    </row>
    <row r="51" spans="1:40" s="6" customFormat="1" x14ac:dyDescent="0.2">
      <c r="A51" s="23" t="s">
        <v>46</v>
      </c>
      <c r="B51" s="6">
        <v>1</v>
      </c>
      <c r="C51" s="34">
        <v>2013</v>
      </c>
      <c r="D51" s="8" t="s">
        <v>51</v>
      </c>
      <c r="E51" s="6">
        <v>3</v>
      </c>
      <c r="F51" s="6">
        <v>0</v>
      </c>
      <c r="G51" s="6">
        <v>0</v>
      </c>
      <c r="H51" s="6" t="s">
        <v>47</v>
      </c>
      <c r="I51" s="9">
        <v>2</v>
      </c>
      <c r="J51" s="6" t="s">
        <v>58</v>
      </c>
      <c r="K51" s="6" t="s">
        <v>25</v>
      </c>
      <c r="L51" s="7" t="s">
        <v>82</v>
      </c>
      <c r="M51" s="29">
        <v>5</v>
      </c>
      <c r="N51" s="7" t="s">
        <v>103</v>
      </c>
      <c r="O51" s="6" t="s">
        <v>126</v>
      </c>
      <c r="P51" s="9">
        <v>14</v>
      </c>
      <c r="Q51" s="9">
        <v>31</v>
      </c>
      <c r="R51" s="6" t="s">
        <v>1</v>
      </c>
      <c r="S51" s="6" t="s">
        <v>1</v>
      </c>
      <c r="T51" s="6" t="s">
        <v>1</v>
      </c>
      <c r="U51" s="6" t="s">
        <v>126</v>
      </c>
      <c r="V51" s="24">
        <v>9.5</v>
      </c>
      <c r="W51" s="24">
        <v>42.8</v>
      </c>
      <c r="X51" s="25">
        <v>5.7</v>
      </c>
      <c r="Y51" s="24">
        <v>242.9</v>
      </c>
      <c r="Z51" s="24">
        <v>8.6999999999999993</v>
      </c>
      <c r="AA51" s="24">
        <v>12</v>
      </c>
      <c r="AB51" s="24">
        <v>31.5</v>
      </c>
      <c r="AC51" s="25">
        <v>6.6</v>
      </c>
      <c r="AD51" s="24">
        <v>209</v>
      </c>
      <c r="AE51" s="24">
        <v>9.3000000000000007</v>
      </c>
      <c r="AF51" s="14">
        <f t="shared" si="6"/>
        <v>0.26315789473684209</v>
      </c>
      <c r="AG51" s="14">
        <f t="shared" si="6"/>
        <v>-0.26401869158878499</v>
      </c>
      <c r="AH51" s="14">
        <f t="shared" si="6"/>
        <v>0.15789473684210517</v>
      </c>
      <c r="AI51" s="14">
        <f t="shared" si="6"/>
        <v>-0.13956360642239607</v>
      </c>
      <c r="AJ51" s="14">
        <f t="shared" si="6"/>
        <v>6.8965517241379476E-2</v>
      </c>
      <c r="AK51" s="15">
        <f t="shared" si="1"/>
        <v>0.26315789473684209</v>
      </c>
      <c r="AL51" s="6">
        <f t="shared" si="2"/>
        <v>31.5</v>
      </c>
      <c r="AM51" s="19" t="s">
        <v>133</v>
      </c>
      <c r="AN51" s="26"/>
    </row>
    <row r="52" spans="1:40" s="32" customForma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40" s="17" customFormat="1" x14ac:dyDescent="0.2">
      <c r="O53" s="27"/>
      <c r="P53" s="6"/>
    </row>
    <row r="54" spans="1:40" s="17" customFormat="1" x14ac:dyDescent="0.2">
      <c r="N54" s="27"/>
      <c r="O54" s="6"/>
    </row>
    <row r="55" spans="1:40" s="17" customFormat="1" x14ac:dyDescent="0.2">
      <c r="N55" s="27"/>
      <c r="O55" s="6"/>
    </row>
    <row r="56" spans="1:40" s="17" customFormat="1" x14ac:dyDescent="0.2">
      <c r="Q56" s="27"/>
      <c r="R56" s="6"/>
    </row>
    <row r="57" spans="1:40" s="17" customFormat="1" x14ac:dyDescent="0.2">
      <c r="P57" s="27"/>
      <c r="Q57" s="6"/>
    </row>
    <row r="58" spans="1:40" s="17" customFormat="1" x14ac:dyDescent="0.2">
      <c r="P58" s="27"/>
      <c r="Q58" s="6"/>
    </row>
    <row r="59" spans="1:40" s="17" customFormat="1" x14ac:dyDescent="0.2">
      <c r="P59" s="27"/>
      <c r="Q59" s="6"/>
    </row>
    <row r="60" spans="1:40" s="17" customFormat="1" x14ac:dyDescent="0.2">
      <c r="P60" s="27"/>
      <c r="Q60" s="6"/>
    </row>
    <row r="61" spans="1:40" s="17" customFormat="1" x14ac:dyDescent="0.2">
      <c r="P61" s="27"/>
      <c r="Q61" s="6"/>
    </row>
    <row r="62" spans="1:40" s="17" customFormat="1" x14ac:dyDescent="0.2">
      <c r="P62" s="27"/>
      <c r="Q62" s="6"/>
    </row>
    <row r="63" spans="1:40" s="17" customFormat="1" x14ac:dyDescent="0.2">
      <c r="P63" s="27"/>
      <c r="Q63" s="6"/>
    </row>
    <row r="64" spans="1:40" s="17" customFormat="1" x14ac:dyDescent="0.2">
      <c r="P64" s="27"/>
      <c r="Q64" s="6"/>
    </row>
    <row r="65" spans="16:17" s="17" customFormat="1" x14ac:dyDescent="0.2">
      <c r="P65" s="27"/>
      <c r="Q65" s="6"/>
    </row>
    <row r="66" spans="16:17" s="17" customFormat="1" x14ac:dyDescent="0.2">
      <c r="P66" s="27"/>
      <c r="Q66" s="6"/>
    </row>
    <row r="67" spans="16:17" s="17" customFormat="1" x14ac:dyDescent="0.2">
      <c r="P67" s="27"/>
      <c r="Q67" s="6"/>
    </row>
    <row r="68" spans="16:17" s="17" customFormat="1" x14ac:dyDescent="0.2">
      <c r="P68" s="27"/>
      <c r="Q68" s="6"/>
    </row>
    <row r="69" spans="16:17" s="17" customFormat="1" x14ac:dyDescent="0.2">
      <c r="P69" s="27"/>
      <c r="Q69" s="6"/>
    </row>
    <row r="70" spans="16:17" s="17" customFormat="1" x14ac:dyDescent="0.2">
      <c r="P70" s="27"/>
      <c r="Q70" s="6"/>
    </row>
    <row r="71" spans="16:17" s="17" customFormat="1" x14ac:dyDescent="0.2">
      <c r="P71" s="27"/>
      <c r="Q71" s="6"/>
    </row>
    <row r="72" spans="16:17" s="17" customFormat="1" x14ac:dyDescent="0.2">
      <c r="P72" s="27"/>
      <c r="Q72" s="6"/>
    </row>
    <row r="73" spans="16:17" s="17" customFormat="1" x14ac:dyDescent="0.2">
      <c r="P73" s="27"/>
      <c r="Q73" s="6"/>
    </row>
    <row r="74" spans="16:17" s="17" customFormat="1" x14ac:dyDescent="0.2">
      <c r="P74" s="27"/>
      <c r="Q74" s="6"/>
    </row>
    <row r="75" spans="16:17" s="17" customFormat="1" x14ac:dyDescent="0.2">
      <c r="P75" s="27"/>
      <c r="Q75" s="6"/>
    </row>
    <row r="76" spans="16:17" s="17" customFormat="1" x14ac:dyDescent="0.2">
      <c r="P76" s="27"/>
      <c r="Q76" s="6"/>
    </row>
    <row r="77" spans="16:17" s="17" customFormat="1" x14ac:dyDescent="0.2">
      <c r="P77" s="27"/>
      <c r="Q77" s="6"/>
    </row>
    <row r="78" spans="16:17" s="17" customFormat="1" x14ac:dyDescent="0.2">
      <c r="P78" s="27"/>
      <c r="Q78" s="6"/>
    </row>
    <row r="79" spans="16:17" s="17" customFormat="1" x14ac:dyDescent="0.2">
      <c r="P79" s="27"/>
      <c r="Q79" s="6"/>
    </row>
    <row r="80" spans="16:17" s="17" customFormat="1" x14ac:dyDescent="0.2">
      <c r="P80" s="27"/>
      <c r="Q80" s="6"/>
    </row>
    <row r="81" spans="16:17" s="17" customFormat="1" x14ac:dyDescent="0.2">
      <c r="P81" s="27"/>
      <c r="Q81" s="6"/>
    </row>
    <row r="82" spans="16:17" s="17" customFormat="1" x14ac:dyDescent="0.2">
      <c r="P82" s="27"/>
      <c r="Q82" s="6"/>
    </row>
    <row r="83" spans="16:17" s="17" customFormat="1" x14ac:dyDescent="0.2">
      <c r="P83" s="27"/>
      <c r="Q83" s="6"/>
    </row>
    <row r="84" spans="16:17" s="17" customFormat="1" x14ac:dyDescent="0.2">
      <c r="P84" s="27"/>
      <c r="Q84" s="6"/>
    </row>
    <row r="85" spans="16:17" s="17" customFormat="1" x14ac:dyDescent="0.2">
      <c r="P85" s="27"/>
      <c r="Q85" s="6"/>
    </row>
    <row r="86" spans="16:17" s="17" customFormat="1" x14ac:dyDescent="0.2">
      <c r="P86" s="27"/>
      <c r="Q86" s="6"/>
    </row>
    <row r="87" spans="16:17" s="17" customFormat="1" x14ac:dyDescent="0.2">
      <c r="P87" s="27"/>
      <c r="Q87" s="6"/>
    </row>
    <row r="88" spans="16:17" s="17" customFormat="1" x14ac:dyDescent="0.2">
      <c r="P88" s="27"/>
      <c r="Q88" s="6"/>
    </row>
    <row r="89" spans="16:17" s="17" customFormat="1" x14ac:dyDescent="0.2">
      <c r="P89" s="27"/>
      <c r="Q89" s="6"/>
    </row>
    <row r="90" spans="16:17" s="17" customFormat="1" x14ac:dyDescent="0.2">
      <c r="P90" s="27"/>
      <c r="Q90" s="6"/>
    </row>
    <row r="91" spans="16:17" s="17" customFormat="1" x14ac:dyDescent="0.2">
      <c r="P91" s="27"/>
      <c r="Q91" s="6"/>
    </row>
    <row r="92" spans="16:17" s="17" customFormat="1" x14ac:dyDescent="0.2">
      <c r="P92" s="27"/>
      <c r="Q92" s="6"/>
    </row>
    <row r="93" spans="16:17" s="17" customFormat="1" x14ac:dyDescent="0.2">
      <c r="P93" s="27"/>
      <c r="Q93" s="6"/>
    </row>
    <row r="94" spans="16:17" s="17" customFormat="1" x14ac:dyDescent="0.2">
      <c r="P94" s="27"/>
      <c r="Q94" s="6"/>
    </row>
    <row r="95" spans="16:17" s="17" customFormat="1" x14ac:dyDescent="0.2">
      <c r="P95" s="27"/>
      <c r="Q95" s="6"/>
    </row>
    <row r="96" spans="16:17" s="17" customFormat="1" x14ac:dyDescent="0.2">
      <c r="P96" s="27"/>
      <c r="Q96" s="6"/>
    </row>
    <row r="97" spans="16:17" s="17" customFormat="1" x14ac:dyDescent="0.2">
      <c r="P97" s="27"/>
      <c r="Q97" s="6"/>
    </row>
    <row r="98" spans="16:17" s="17" customFormat="1" x14ac:dyDescent="0.2">
      <c r="P98" s="27"/>
      <c r="Q98" s="6"/>
    </row>
    <row r="99" spans="16:17" s="17" customFormat="1" x14ac:dyDescent="0.2">
      <c r="P99" s="27"/>
      <c r="Q99" s="6"/>
    </row>
    <row r="100" spans="16:17" s="17" customFormat="1" x14ac:dyDescent="0.2">
      <c r="P100" s="27"/>
      <c r="Q100" s="6"/>
    </row>
    <row r="101" spans="16:17" s="17" customFormat="1" x14ac:dyDescent="0.2">
      <c r="P101" s="27"/>
      <c r="Q101" s="6"/>
    </row>
    <row r="102" spans="16:17" s="17" customFormat="1" x14ac:dyDescent="0.2">
      <c r="P102" s="27"/>
      <c r="Q102" s="6"/>
    </row>
    <row r="103" spans="16:17" s="17" customFormat="1" x14ac:dyDescent="0.2">
      <c r="P103" s="27"/>
      <c r="Q103" s="6"/>
    </row>
    <row r="104" spans="16:17" s="17" customFormat="1" x14ac:dyDescent="0.2">
      <c r="P104" s="27"/>
      <c r="Q104" s="6"/>
    </row>
    <row r="105" spans="16:17" s="17" customFormat="1" x14ac:dyDescent="0.2">
      <c r="P105" s="27"/>
      <c r="Q105" s="6"/>
    </row>
    <row r="106" spans="16:17" s="17" customFormat="1" x14ac:dyDescent="0.2">
      <c r="P106" s="27"/>
      <c r="Q106" s="6"/>
    </row>
    <row r="107" spans="16:17" s="17" customFormat="1" x14ac:dyDescent="0.2">
      <c r="P107" s="27"/>
      <c r="Q107" s="6"/>
    </row>
    <row r="108" spans="16:17" s="17" customFormat="1" x14ac:dyDescent="0.2">
      <c r="P108" s="27"/>
      <c r="Q108" s="6"/>
    </row>
    <row r="109" spans="16:17" s="17" customFormat="1" x14ac:dyDescent="0.2">
      <c r="P109" s="27"/>
      <c r="Q109" s="6"/>
    </row>
    <row r="110" spans="16:17" s="17" customFormat="1" x14ac:dyDescent="0.2">
      <c r="P110" s="27"/>
      <c r="Q110" s="6"/>
    </row>
    <row r="111" spans="16:17" s="17" customFormat="1" x14ac:dyDescent="0.2">
      <c r="P111" s="27"/>
      <c r="Q111" s="6"/>
    </row>
    <row r="112" spans="16:17" s="17" customFormat="1" x14ac:dyDescent="0.2">
      <c r="P112" s="27"/>
      <c r="Q112" s="6"/>
    </row>
    <row r="113" spans="16:17" s="17" customFormat="1" x14ac:dyDescent="0.2">
      <c r="P113" s="27"/>
      <c r="Q113" s="6"/>
    </row>
    <row r="114" spans="16:17" s="17" customFormat="1" x14ac:dyDescent="0.2">
      <c r="P114" s="27"/>
      <c r="Q114" s="6"/>
    </row>
    <row r="115" spans="16:17" s="17" customFormat="1" x14ac:dyDescent="0.2">
      <c r="P115" s="27"/>
      <c r="Q115" s="6"/>
    </row>
    <row r="116" spans="16:17" s="17" customFormat="1" x14ac:dyDescent="0.2">
      <c r="P116" s="27"/>
      <c r="Q116" s="6"/>
    </row>
    <row r="117" spans="16:17" s="17" customFormat="1" x14ac:dyDescent="0.2">
      <c r="P117" s="27"/>
      <c r="Q117" s="6"/>
    </row>
    <row r="118" spans="16:17" s="17" customFormat="1" x14ac:dyDescent="0.2">
      <c r="P118" s="27"/>
      <c r="Q118" s="6"/>
    </row>
    <row r="119" spans="16:17" s="17" customFormat="1" x14ac:dyDescent="0.2">
      <c r="P119" s="27"/>
      <c r="Q119" s="6"/>
    </row>
    <row r="120" spans="16:17" s="17" customFormat="1" x14ac:dyDescent="0.2">
      <c r="P120" s="27"/>
      <c r="Q120" s="6"/>
    </row>
    <row r="121" spans="16:17" s="17" customFormat="1" x14ac:dyDescent="0.2">
      <c r="P121" s="27"/>
      <c r="Q121" s="6"/>
    </row>
    <row r="122" spans="16:17" s="17" customFormat="1" x14ac:dyDescent="0.2">
      <c r="P122" s="27"/>
      <c r="Q122" s="6"/>
    </row>
    <row r="123" spans="16:17" s="17" customFormat="1" x14ac:dyDescent="0.2">
      <c r="P123" s="27"/>
      <c r="Q123" s="6"/>
    </row>
    <row r="124" spans="16:17" s="17" customFormat="1" x14ac:dyDescent="0.2">
      <c r="P124" s="27"/>
      <c r="Q124" s="6"/>
    </row>
    <row r="125" spans="16:17" s="17" customFormat="1" x14ac:dyDescent="0.2">
      <c r="P125" s="27"/>
      <c r="Q125" s="6"/>
    </row>
    <row r="126" spans="16:17" s="17" customFormat="1" x14ac:dyDescent="0.2">
      <c r="P126" s="27"/>
      <c r="Q126" s="6"/>
    </row>
    <row r="127" spans="16:17" s="17" customFormat="1" x14ac:dyDescent="0.2">
      <c r="P127" s="27"/>
      <c r="Q127" s="6"/>
    </row>
    <row r="128" spans="16:17" s="17" customFormat="1" x14ac:dyDescent="0.2">
      <c r="P128" s="27"/>
      <c r="Q128" s="6"/>
    </row>
    <row r="129" spans="16:17" s="17" customFormat="1" x14ac:dyDescent="0.2">
      <c r="P129" s="27"/>
      <c r="Q129" s="6"/>
    </row>
    <row r="130" spans="16:17" s="17" customFormat="1" x14ac:dyDescent="0.2">
      <c r="P130" s="27"/>
      <c r="Q130" s="6"/>
    </row>
    <row r="131" spans="16:17" s="17" customFormat="1" x14ac:dyDescent="0.2">
      <c r="P131" s="27"/>
      <c r="Q131" s="6"/>
    </row>
    <row r="132" spans="16:17" s="17" customFormat="1" x14ac:dyDescent="0.2">
      <c r="P132" s="27"/>
      <c r="Q132" s="6"/>
    </row>
    <row r="133" spans="16:17" s="17" customFormat="1" x14ac:dyDescent="0.2">
      <c r="P133" s="27"/>
      <c r="Q133" s="6"/>
    </row>
    <row r="134" spans="16:17" s="17" customFormat="1" x14ac:dyDescent="0.2">
      <c r="P134" s="27"/>
      <c r="Q134" s="6"/>
    </row>
    <row r="135" spans="16:17" s="17" customFormat="1" x14ac:dyDescent="0.2">
      <c r="P135" s="27"/>
      <c r="Q135" s="6"/>
    </row>
    <row r="136" spans="16:17" s="17" customFormat="1" x14ac:dyDescent="0.2">
      <c r="P136" s="27"/>
      <c r="Q136" s="6"/>
    </row>
    <row r="137" spans="16:17" s="17" customFormat="1" x14ac:dyDescent="0.2">
      <c r="P137" s="27"/>
      <c r="Q137" s="6"/>
    </row>
    <row r="138" spans="16:17" s="17" customFormat="1" x14ac:dyDescent="0.2">
      <c r="P138" s="27"/>
      <c r="Q138" s="6"/>
    </row>
    <row r="139" spans="16:17" s="17" customFormat="1" x14ac:dyDescent="0.2">
      <c r="P139" s="27"/>
      <c r="Q139" s="6"/>
    </row>
    <row r="140" spans="16:17" s="17" customFormat="1" x14ac:dyDescent="0.2">
      <c r="P140" s="27"/>
      <c r="Q140" s="6"/>
    </row>
    <row r="141" spans="16:17" s="17" customFormat="1" x14ac:dyDescent="0.2">
      <c r="P141" s="27"/>
      <c r="Q141" s="6"/>
    </row>
    <row r="142" spans="16:17" s="17" customFormat="1" x14ac:dyDescent="0.2">
      <c r="P142" s="27"/>
      <c r="Q142" s="6"/>
    </row>
    <row r="143" spans="16:17" s="17" customFormat="1" x14ac:dyDescent="0.2">
      <c r="P143" s="27"/>
      <c r="Q143" s="6"/>
    </row>
    <row r="144" spans="16:17" s="17" customFormat="1" x14ac:dyDescent="0.2">
      <c r="P144" s="27"/>
      <c r="Q144" s="6"/>
    </row>
    <row r="145" spans="16:17" s="17" customFormat="1" x14ac:dyDescent="0.2">
      <c r="P145" s="27"/>
      <c r="Q145" s="6"/>
    </row>
    <row r="146" spans="16:17" s="17" customFormat="1" x14ac:dyDescent="0.2">
      <c r="P146" s="27"/>
      <c r="Q146" s="6"/>
    </row>
    <row r="147" spans="16:17" s="17" customFormat="1" x14ac:dyDescent="0.2">
      <c r="P147" s="27"/>
      <c r="Q147" s="6"/>
    </row>
    <row r="148" spans="16:17" s="17" customFormat="1" x14ac:dyDescent="0.2">
      <c r="P148" s="27"/>
      <c r="Q148" s="6"/>
    </row>
    <row r="149" spans="16:17" s="17" customFormat="1" x14ac:dyDescent="0.2">
      <c r="P149" s="27"/>
      <c r="Q149" s="6"/>
    </row>
    <row r="150" spans="16:17" s="17" customFormat="1" x14ac:dyDescent="0.2">
      <c r="P150" s="27"/>
      <c r="Q150" s="6"/>
    </row>
    <row r="151" spans="16:17" s="17" customFormat="1" x14ac:dyDescent="0.2">
      <c r="P151" s="27"/>
      <c r="Q151" s="6"/>
    </row>
    <row r="152" spans="16:17" s="17" customFormat="1" x14ac:dyDescent="0.2">
      <c r="P152" s="27"/>
      <c r="Q152" s="6"/>
    </row>
    <row r="153" spans="16:17" s="17" customFormat="1" x14ac:dyDescent="0.2">
      <c r="P153" s="27"/>
      <c r="Q153" s="6"/>
    </row>
    <row r="154" spans="16:17" s="17" customFormat="1" x14ac:dyDescent="0.2">
      <c r="Q154" s="6"/>
    </row>
    <row r="155" spans="16:17" s="17" customFormat="1" x14ac:dyDescent="0.2">
      <c r="Q155" s="6"/>
    </row>
    <row r="156" spans="16:17" s="17" customFormat="1" x14ac:dyDescent="0.2">
      <c r="Q156" s="6"/>
    </row>
    <row r="157" spans="16:17" s="17" customFormat="1" x14ac:dyDescent="0.2">
      <c r="Q157" s="6"/>
    </row>
    <row r="158" spans="16:17" s="17" customFormat="1" x14ac:dyDescent="0.2">
      <c r="Q158" s="6"/>
    </row>
    <row r="159" spans="16:17" s="17" customFormat="1" x14ac:dyDescent="0.2">
      <c r="Q159" s="6"/>
    </row>
    <row r="160" spans="16:17" s="17" customFormat="1" x14ac:dyDescent="0.2">
      <c r="Q160" s="6"/>
    </row>
    <row r="161" spans="1:43" s="17" customFormat="1" x14ac:dyDescent="0.2">
      <c r="Q161" s="6"/>
    </row>
    <row r="162" spans="1:43" s="17" customFormat="1" x14ac:dyDescent="0.2">
      <c r="Q162" s="6"/>
    </row>
    <row r="163" spans="1:43" s="17" customFormat="1" x14ac:dyDescent="0.2">
      <c r="Q163" s="6"/>
    </row>
    <row r="164" spans="1:43" s="17" customFormat="1" x14ac:dyDescent="0.2">
      <c r="Q164" s="6"/>
    </row>
    <row r="165" spans="1:43" s="17" customFormat="1" x14ac:dyDescent="0.2">
      <c r="Q165" s="6"/>
    </row>
    <row r="166" spans="1:43" s="17" customFormat="1" x14ac:dyDescent="0.2">
      <c r="Q166" s="6"/>
    </row>
    <row r="167" spans="1:43" s="17" customFormat="1" x14ac:dyDescent="0.2">
      <c r="Q167" s="6"/>
    </row>
    <row r="168" spans="1:43" s="17" customFormat="1" x14ac:dyDescent="0.2">
      <c r="Q168" s="6"/>
    </row>
    <row r="169" spans="1:43" s="17" customFormat="1" x14ac:dyDescent="0.2">
      <c r="Q169" s="6"/>
    </row>
    <row r="170" spans="1:43" s="17" customFormat="1" x14ac:dyDescent="0.2">
      <c r="Q170" s="6"/>
    </row>
    <row r="171" spans="1:43" s="17" customFormat="1" x14ac:dyDescent="0.2">
      <c r="Q171" s="6"/>
    </row>
    <row r="172" spans="1:43" s="17" customFormat="1" x14ac:dyDescent="0.2">
      <c r="Q172" s="6"/>
    </row>
    <row r="173" spans="1:43" s="17" customFormat="1" x14ac:dyDescent="0.2">
      <c r="Q173" s="6"/>
    </row>
    <row r="174" spans="1:43" s="17" customFormat="1" x14ac:dyDescent="0.2">
      <c r="Q174" s="6"/>
    </row>
    <row r="175" spans="1:43" s="17" customFormat="1" x14ac:dyDescent="0.2">
      <c r="Q175" s="6"/>
    </row>
    <row r="176" spans="1:43" s="17" customForma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28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17" customForma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28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17" customForma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2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17" customForma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28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17" customForma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28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17" customForma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28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</sheetData>
  <mergeCells count="1">
    <mergeCell ref="A52:XFD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scintihpa</dc:creator>
  <cp:lastModifiedBy>Utilisateur de Microsoft Office</cp:lastModifiedBy>
  <dcterms:created xsi:type="dcterms:W3CDTF">2019-08-09T06:56:43Z</dcterms:created>
  <dcterms:modified xsi:type="dcterms:W3CDTF">2019-09-23T22:42:28Z</dcterms:modified>
</cp:coreProperties>
</file>