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B_FE\A_FEIM\30_Projekte\Lasttragendes Knochenersatzmaterial\22_Veröffentlichungen\Publikationen\02_Defektauswertung-Klin.Paper\Review_PlosOne_Juni19\ZUM UPLOAD\Supporting information_R\"/>
    </mc:Choice>
  </mc:AlternateContent>
  <bookViews>
    <workbookView xWindow="0" yWindow="0" windowWidth="23040" windowHeight="8832" activeTab="1"/>
  </bookViews>
  <sheets>
    <sheet name="Bone_Vol_Loss_Absolute" sheetId="2" r:id="rId1"/>
    <sheet name="Bone_Vol_Loss_Relative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2" l="1"/>
  <c r="G59" i="2"/>
  <c r="G57" i="2"/>
  <c r="G58" i="2"/>
  <c r="G60" i="2"/>
  <c r="G61" i="2"/>
  <c r="O56" i="1" l="1"/>
  <c r="N56" i="1"/>
  <c r="K56" i="1"/>
  <c r="J56" i="1"/>
  <c r="M56" i="1"/>
  <c r="L56" i="1"/>
  <c r="P56" i="1"/>
  <c r="Q56" i="1"/>
  <c r="R56" i="1"/>
  <c r="I56" i="1"/>
  <c r="I57" i="1" l="1"/>
  <c r="F65" i="2" l="1"/>
  <c r="E65" i="2"/>
  <c r="D65" i="2"/>
  <c r="C65" i="2"/>
  <c r="F64" i="2"/>
  <c r="E64" i="2"/>
  <c r="D64" i="2"/>
  <c r="C64" i="2"/>
  <c r="F61" i="2"/>
  <c r="E61" i="2"/>
  <c r="D61" i="2"/>
  <c r="C61" i="2"/>
  <c r="F60" i="2"/>
  <c r="E60" i="2"/>
  <c r="D60" i="2"/>
  <c r="C60" i="2"/>
  <c r="F59" i="2"/>
  <c r="E59" i="2"/>
  <c r="D59" i="2"/>
  <c r="C59" i="2"/>
  <c r="F58" i="2"/>
  <c r="E58" i="2"/>
  <c r="D58" i="2"/>
  <c r="C58" i="2"/>
  <c r="F57" i="2"/>
  <c r="E57" i="2"/>
  <c r="D57" i="2"/>
  <c r="C57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65" i="2" s="1"/>
  <c r="F68" i="1" l="1"/>
  <c r="E68" i="1"/>
  <c r="D68" i="1"/>
  <c r="C68" i="1"/>
  <c r="F67" i="1"/>
  <c r="E67" i="1"/>
  <c r="D67" i="1"/>
  <c r="C67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</calcChain>
</file>

<file path=xl/sharedStrings.xml><?xml version="1.0" encoding="utf-8"?>
<sst xmlns="http://schemas.openxmlformats.org/spreadsheetml/2006/main" count="193" uniqueCount="81">
  <si>
    <t>Hemipelvis</t>
  </si>
  <si>
    <t>All</t>
  </si>
  <si>
    <t>01_Rizz_ri</t>
  </si>
  <si>
    <t>01_Rizz_le</t>
  </si>
  <si>
    <t>01_Ll_le</t>
  </si>
  <si>
    <t>01_LMU_le</t>
  </si>
  <si>
    <t>02_LMU_le</t>
  </si>
  <si>
    <t>02_Rizz_le</t>
  </si>
  <si>
    <t>03_LMU_le</t>
  </si>
  <si>
    <t>03_LMU_ri</t>
  </si>
  <si>
    <t>03_Rizz_le</t>
  </si>
  <si>
    <t>03_Rizz_ri</t>
  </si>
  <si>
    <t>04_Ll_le</t>
  </si>
  <si>
    <t>04_Rizz_le</t>
  </si>
  <si>
    <t>06_LMU_le</t>
  </si>
  <si>
    <t>07_Ll_ri</t>
  </si>
  <si>
    <t>07_LMU_le</t>
  </si>
  <si>
    <t>07_Rizz_le</t>
  </si>
  <si>
    <t>07_Wrzb_le</t>
  </si>
  <si>
    <t>08_Wrzb_le</t>
  </si>
  <si>
    <t>09_LMU_ri</t>
  </si>
  <si>
    <t>10_Rizz_ri</t>
  </si>
  <si>
    <t>11_Wrzb_le</t>
  </si>
  <si>
    <t>12_LMU_ri</t>
  </si>
  <si>
    <t>12_Wrzb_le</t>
  </si>
  <si>
    <t>13_LMU_ri</t>
  </si>
  <si>
    <t>14_LMU_le</t>
  </si>
  <si>
    <t>17_LMU_ri</t>
  </si>
  <si>
    <t>20_LMU_ri</t>
  </si>
  <si>
    <t>26_LMU_le</t>
  </si>
  <si>
    <t>28_LMU_ri</t>
  </si>
  <si>
    <t>30_LMU_le</t>
  </si>
  <si>
    <t>31_LMU_le</t>
  </si>
  <si>
    <t>32_LMU_ri</t>
  </si>
  <si>
    <t>37_LMU_ri</t>
  </si>
  <si>
    <t>38_LMU_le</t>
  </si>
  <si>
    <t>17_Wrzb_ri</t>
  </si>
  <si>
    <t>36_LMU_ri</t>
  </si>
  <si>
    <t>19_Wrzb_le</t>
  </si>
  <si>
    <t>33_LMU</t>
  </si>
  <si>
    <t>10_Wrzb_ri</t>
  </si>
  <si>
    <t>15_Wrzb_ri</t>
  </si>
  <si>
    <t>19_LMU_ri</t>
  </si>
  <si>
    <t>02_LMU_ri</t>
  </si>
  <si>
    <t>31_LMU_ri</t>
  </si>
  <si>
    <t>04_LMU_ri</t>
  </si>
  <si>
    <t>27_LMU_le</t>
  </si>
  <si>
    <t>01_Wrzb_ri</t>
  </si>
  <si>
    <t>06_LMU_ri</t>
  </si>
  <si>
    <t>14_Wrzb_ri</t>
  </si>
  <si>
    <t>39_LMU_ri</t>
  </si>
  <si>
    <t>40_LMU_le</t>
  </si>
  <si>
    <t>N</t>
  </si>
  <si>
    <t>Check sum</t>
  </si>
  <si>
    <t>Min</t>
  </si>
  <si>
    <t>Medial</t>
  </si>
  <si>
    <t>Cranial</t>
  </si>
  <si>
    <t>Median</t>
  </si>
  <si>
    <t>Anterior</t>
  </si>
  <si>
    <t>Max</t>
  </si>
  <si>
    <t>Posterior</t>
  </si>
  <si>
    <t>Mean</t>
  </si>
  <si>
    <t>Std</t>
  </si>
  <si>
    <t>Bone volume loss, absolute values (ml)</t>
  </si>
  <si>
    <t>Bone volume loss relative to native volume (%)</t>
  </si>
  <si>
    <t>Concerned sectors</t>
  </si>
  <si>
    <t>x</t>
  </si>
  <si>
    <t>Bone volume loss (absolute values in ml)</t>
  </si>
  <si>
    <t>Bone volume loss (relative values in %)</t>
  </si>
  <si>
    <t>Defect groups based on thresholds (Sector Cranial, Anterior, Medial &gt; 25%; Sector Posterior &gt; 15%)</t>
  </si>
  <si>
    <r>
      <rPr>
        <b/>
        <sz val="11"/>
        <color rgb="FFFF66CC"/>
        <rFont val="Calibri"/>
        <family val="2"/>
        <scheme val="minor"/>
      </rPr>
      <t>Cranial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rgb="FF92D050"/>
        <rFont val="Calibri"/>
        <family val="2"/>
        <scheme val="minor"/>
      </rPr>
      <t>Anterior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rgb="FF00B0F0"/>
        <rFont val="Calibri"/>
        <family val="2"/>
        <scheme val="minor"/>
      </rPr>
      <t>Posterior</t>
    </r>
  </si>
  <si>
    <r>
      <rPr>
        <b/>
        <sz val="11"/>
        <color rgb="FFFF66CC"/>
        <rFont val="Calibri"/>
        <family val="2"/>
        <scheme val="minor"/>
      </rPr>
      <t>Cranial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rgb="FF92D050"/>
        <rFont val="Calibri"/>
        <family val="2"/>
        <scheme val="minor"/>
      </rPr>
      <t>Anterior</t>
    </r>
  </si>
  <si>
    <r>
      <rPr>
        <b/>
        <sz val="11"/>
        <color rgb="FFFF66CC"/>
        <rFont val="Calibri"/>
        <family val="2"/>
        <scheme val="minor"/>
      </rPr>
      <t>Cranial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rgb="FF92D050"/>
        <rFont val="Calibri"/>
        <family val="2"/>
        <scheme val="minor"/>
      </rPr>
      <t>Anterior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rgb="FFFFFF00"/>
        <rFont val="Calibri"/>
        <family val="2"/>
        <scheme val="minor"/>
      </rPr>
      <t>Medial</t>
    </r>
  </si>
  <si>
    <r>
      <rPr>
        <b/>
        <sz val="11"/>
        <color rgb="FFFF66CC"/>
        <rFont val="Calibri"/>
        <family val="2"/>
        <scheme val="minor"/>
      </rPr>
      <t>Cranial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rgb="FF00B0F0"/>
        <rFont val="Calibri"/>
        <family val="2"/>
        <scheme val="minor"/>
      </rPr>
      <t>Posterior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rgb="FFFFFF00"/>
        <rFont val="Calibri"/>
        <family val="2"/>
        <scheme val="minor"/>
      </rPr>
      <t>Medial</t>
    </r>
  </si>
  <si>
    <r>
      <rPr>
        <b/>
        <sz val="11"/>
        <color rgb="FF92D050"/>
        <rFont val="Calibri"/>
        <family val="2"/>
        <scheme val="minor"/>
      </rPr>
      <t>Anterior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rgb="FF00B0F0"/>
        <rFont val="Calibri"/>
        <family val="2"/>
        <scheme val="minor"/>
      </rPr>
      <t>Posterior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rgb="FFFFFF00"/>
        <rFont val="Calibri"/>
        <family val="2"/>
        <scheme val="minor"/>
      </rPr>
      <t>Medial</t>
    </r>
  </si>
  <si>
    <r>
      <rPr>
        <b/>
        <sz val="11"/>
        <color rgb="FFFF66CC"/>
        <rFont val="Calibri"/>
        <family val="2"/>
        <scheme val="minor"/>
      </rPr>
      <t>Cranial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rgb="FFFFFF00"/>
        <rFont val="Calibri"/>
        <family val="2"/>
        <scheme val="minor"/>
      </rPr>
      <t>Medial</t>
    </r>
  </si>
  <si>
    <r>
      <rPr>
        <b/>
        <sz val="11"/>
        <color rgb="FF92D050"/>
        <rFont val="Calibri"/>
        <family val="2"/>
        <scheme val="minor"/>
      </rPr>
      <t>Anterior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rgb="FFFFFF00"/>
        <rFont val="Calibri"/>
        <family val="2"/>
        <scheme val="minor"/>
      </rPr>
      <t>Medial</t>
    </r>
  </si>
  <si>
    <r>
      <rPr>
        <b/>
        <sz val="11"/>
        <color rgb="FF00B0F0"/>
        <rFont val="Calibri"/>
        <family val="2"/>
        <scheme val="minor"/>
      </rPr>
      <t>Posterior</t>
    </r>
    <r>
      <rPr>
        <b/>
        <sz val="11"/>
        <color theme="1"/>
        <rFont val="Calibri"/>
        <family val="2"/>
        <scheme val="minor"/>
      </rPr>
      <t>-</t>
    </r>
    <r>
      <rPr>
        <b/>
        <sz val="11"/>
        <color rgb="FFFFFF00"/>
        <rFont val="Calibri"/>
        <family val="2"/>
        <scheme val="minor"/>
      </rPr>
      <t>Medial</t>
    </r>
  </si>
  <si>
    <r>
      <t>25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percentile</t>
    </r>
  </si>
  <si>
    <r>
      <t>75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percentile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</si>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</sst>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RotisSansSerif"/>
      <family val="2"/>
    </font>
    <font>
      <sz val="12"/>
      <color theme="1"/>
      <name val="RotisSansSerif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66CC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0" tint="-0.249977111117893"/>
      </left>
      <right style="thin">
        <color indexed="64"/>
      </right>
      <top style="medium">
        <color theme="0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0" tint="-0.249977111117893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0" fillId="0" borderId="0" xfId="0" applyFont="1"/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1" fillId="0" borderId="6" xfId="0" applyNumberFormat="1" applyFont="1" applyBorder="1"/>
    <xf numFmtId="1" fontId="1" fillId="0" borderId="0" xfId="0" applyNumberFormat="1" applyFont="1" applyFill="1" applyBorder="1"/>
    <xf numFmtId="1" fontId="1" fillId="0" borderId="8" xfId="0" applyNumberFormat="1" applyFont="1" applyFill="1" applyBorder="1"/>
    <xf numFmtId="0" fontId="5" fillId="0" borderId="12" xfId="0" applyFont="1" applyBorder="1"/>
    <xf numFmtId="0" fontId="5" fillId="0" borderId="13" xfId="0" applyFont="1" applyBorder="1"/>
    <xf numFmtId="164" fontId="0" fillId="0" borderId="0" xfId="0" applyNumberFormat="1" applyFill="1" applyBorder="1"/>
    <xf numFmtId="164" fontId="0" fillId="0" borderId="8" xfId="0" applyNumberFormat="1" applyFill="1" applyBorder="1"/>
    <xf numFmtId="0" fontId="5" fillId="9" borderId="17" xfId="0" applyFont="1" applyFill="1" applyBorder="1"/>
    <xf numFmtId="0" fontId="5" fillId="9" borderId="18" xfId="0" applyFont="1" applyFill="1" applyBorder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/>
    <xf numFmtId="0" fontId="5" fillId="0" borderId="17" xfId="0" applyFont="1" applyBorder="1"/>
    <xf numFmtId="0" fontId="5" fillId="0" borderId="18" xfId="0" applyFont="1" applyBorder="1"/>
    <xf numFmtId="164" fontId="0" fillId="0" borderId="19" xfId="0" applyNumberFormat="1" applyFont="1" applyFill="1" applyBorder="1"/>
    <xf numFmtId="164" fontId="0" fillId="0" borderId="20" xfId="0" applyNumberFormat="1" applyFont="1" applyFill="1" applyBorder="1"/>
    <xf numFmtId="164" fontId="0" fillId="0" borderId="0" xfId="0" applyNumberFormat="1" applyFont="1" applyFill="1" applyBorder="1"/>
    <xf numFmtId="164" fontId="0" fillId="0" borderId="8" xfId="0" applyNumberFormat="1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10" borderId="17" xfId="0" applyFont="1" applyFill="1" applyBorder="1"/>
    <xf numFmtId="0" fontId="5" fillId="10" borderId="18" xfId="0" applyFont="1" applyFill="1" applyBorder="1"/>
    <xf numFmtId="0" fontId="5" fillId="9" borderId="21" xfId="0" applyFont="1" applyFill="1" applyBorder="1"/>
    <xf numFmtId="0" fontId="5" fillId="10" borderId="22" xfId="0" applyFont="1" applyFill="1" applyBorder="1"/>
    <xf numFmtId="0" fontId="5" fillId="9" borderId="22" xfId="0" applyFont="1" applyFill="1" applyBorder="1"/>
    <xf numFmtId="0" fontId="6" fillId="9" borderId="20" xfId="0" applyFont="1" applyFill="1" applyBorder="1"/>
    <xf numFmtId="0" fontId="6" fillId="9" borderId="18" xfId="0" applyFont="1" applyFill="1" applyBorder="1"/>
    <xf numFmtId="0" fontId="6" fillId="10" borderId="17" xfId="0" applyFont="1" applyFill="1" applyBorder="1"/>
    <xf numFmtId="0" fontId="6" fillId="10" borderId="18" xfId="0" applyFont="1" applyFill="1" applyBorder="1"/>
    <xf numFmtId="0" fontId="6" fillId="9" borderId="17" xfId="0" applyFont="1" applyFill="1" applyBorder="1"/>
    <xf numFmtId="0" fontId="6" fillId="10" borderId="20" xfId="0" applyFont="1" applyFill="1" applyBorder="1"/>
    <xf numFmtId="1" fontId="5" fillId="9" borderId="20" xfId="0" applyNumberFormat="1" applyFont="1" applyFill="1" applyBorder="1"/>
    <xf numFmtId="1" fontId="5" fillId="9" borderId="18" xfId="0" applyNumberFormat="1" applyFont="1" applyFill="1" applyBorder="1"/>
    <xf numFmtId="1" fontId="5" fillId="0" borderId="20" xfId="0" applyNumberFormat="1" applyFont="1" applyBorder="1"/>
    <xf numFmtId="1" fontId="5" fillId="0" borderId="18" xfId="0" applyNumberFormat="1" applyFont="1" applyBorder="1"/>
    <xf numFmtId="1" fontId="5" fillId="9" borderId="9" xfId="0" applyNumberFormat="1" applyFont="1" applyFill="1" applyBorder="1"/>
    <xf numFmtId="1" fontId="5" fillId="9" borderId="10" xfId="0" applyNumberFormat="1" applyFont="1" applyFill="1" applyBorder="1"/>
    <xf numFmtId="164" fontId="0" fillId="0" borderId="23" xfId="0" applyNumberFormat="1" applyFont="1" applyFill="1" applyBorder="1"/>
    <xf numFmtId="164" fontId="0" fillId="0" borderId="9" xfId="0" applyNumberFormat="1" applyFont="1" applyFill="1" applyBorder="1"/>
    <xf numFmtId="164" fontId="0" fillId="0" borderId="5" xfId="0" applyNumberFormat="1" applyFont="1" applyFill="1" applyBorder="1"/>
    <xf numFmtId="1" fontId="0" fillId="0" borderId="0" xfId="0" applyNumberFormat="1" applyBorder="1"/>
    <xf numFmtId="0" fontId="0" fillId="0" borderId="0" xfId="0" applyBorder="1"/>
    <xf numFmtId="0" fontId="6" fillId="0" borderId="0" xfId="0" applyFont="1" applyFill="1" applyBorder="1"/>
    <xf numFmtId="1" fontId="0" fillId="0" borderId="0" xfId="0" applyNumberFormat="1" applyFill="1" applyBorder="1"/>
    <xf numFmtId="1" fontId="0" fillId="0" borderId="24" xfId="0" applyNumberFormat="1" applyFont="1" applyFill="1" applyBorder="1"/>
    <xf numFmtId="1" fontId="0" fillId="0" borderId="0" xfId="0" applyNumberFormat="1" applyFont="1" applyFill="1" applyBorder="1"/>
    <xf numFmtId="0" fontId="6" fillId="7" borderId="0" xfId="0" applyFont="1" applyFill="1" applyBorder="1"/>
    <xf numFmtId="164" fontId="0" fillId="7" borderId="0" xfId="0" applyNumberFormat="1" applyFill="1" applyBorder="1"/>
    <xf numFmtId="0" fontId="1" fillId="11" borderId="0" xfId="0" applyFont="1" applyFill="1"/>
    <xf numFmtId="0" fontId="0" fillId="11" borderId="0" xfId="0" applyFill="1"/>
    <xf numFmtId="164" fontId="0" fillId="11" borderId="0" xfId="0" applyNumberFormat="1" applyFill="1"/>
    <xf numFmtId="164" fontId="0" fillId="0" borderId="0" xfId="0" applyNumberFormat="1" applyFill="1"/>
    <xf numFmtId="0" fontId="1" fillId="7" borderId="0" xfId="0" applyFont="1" applyFill="1"/>
    <xf numFmtId="0" fontId="0" fillId="7" borderId="0" xfId="0" applyFill="1"/>
    <xf numFmtId="164" fontId="0" fillId="7" borderId="0" xfId="0" applyNumberFormat="1" applyFill="1"/>
    <xf numFmtId="1" fontId="0" fillId="0" borderId="0" xfId="0" applyNumberFormat="1" applyFill="1"/>
    <xf numFmtId="0" fontId="1" fillId="5" borderId="0" xfId="0" applyFont="1" applyFill="1"/>
    <xf numFmtId="0" fontId="0" fillId="5" borderId="0" xfId="0" applyFill="1"/>
    <xf numFmtId="164" fontId="0" fillId="5" borderId="0" xfId="0" applyNumberFormat="1" applyFill="1"/>
    <xf numFmtId="0" fontId="0" fillId="0" borderId="7" xfId="0" applyFill="1" applyBorder="1"/>
    <xf numFmtId="0" fontId="1" fillId="12" borderId="0" xfId="0" applyFont="1" applyFill="1"/>
    <xf numFmtId="0" fontId="0" fillId="12" borderId="0" xfId="0" applyFill="1"/>
    <xf numFmtId="164" fontId="0" fillId="12" borderId="0" xfId="0" applyNumberFormat="1" applyFill="1"/>
    <xf numFmtId="1" fontId="1" fillId="0" borderId="5" xfId="0" applyNumberFormat="1" applyFon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3" xfId="0" applyNumberFormat="1" applyBorder="1"/>
    <xf numFmtId="164" fontId="0" fillId="0" borderId="4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18" xfId="0" applyNumberFormat="1" applyBorder="1"/>
    <xf numFmtId="164" fontId="0" fillId="0" borderId="11" xfId="0" applyNumberFormat="1" applyBorder="1"/>
    <xf numFmtId="164" fontId="0" fillId="0" borderId="2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26" xfId="0" applyNumberFormat="1" applyBorder="1"/>
    <xf numFmtId="164" fontId="0" fillId="0" borderId="0" xfId="0" applyNumberFormat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1" fontId="1" fillId="4" borderId="5" xfId="0" applyNumberFormat="1" applyFont="1" applyFill="1" applyBorder="1" applyAlignment="1">
      <alignment horizontal="center" vertical="center"/>
    </xf>
    <xf numFmtId="1" fontId="1" fillId="5" borderId="7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1" fillId="7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8" borderId="30" xfId="0" applyFill="1" applyBorder="1"/>
    <xf numFmtId="0" fontId="0" fillId="8" borderId="31" xfId="0" applyFill="1" applyBorder="1"/>
    <xf numFmtId="0" fontId="0" fillId="8" borderId="32" xfId="0" applyFill="1" applyBorder="1"/>
    <xf numFmtId="164" fontId="7" fillId="0" borderId="15" xfId="0" applyNumberFormat="1" applyFont="1" applyFill="1" applyBorder="1"/>
    <xf numFmtId="164" fontId="7" fillId="0" borderId="14" xfId="0" applyNumberFormat="1" applyFont="1" applyFill="1" applyBorder="1"/>
    <xf numFmtId="164" fontId="7" fillId="0" borderId="19" xfId="0" applyNumberFormat="1" applyFont="1" applyFill="1" applyBorder="1"/>
    <xf numFmtId="164" fontId="7" fillId="0" borderId="20" xfId="0" applyNumberFormat="1" applyFont="1" applyFill="1" applyBorder="1"/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 wrapText="1"/>
    </xf>
    <xf numFmtId="14" fontId="1" fillId="8" borderId="9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8" borderId="28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</cellXfs>
  <cellStyles count="1"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FF6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="70" zoomScaleNormal="70" workbookViewId="0">
      <selection activeCell="M8" sqref="M8"/>
    </sheetView>
  </sheetViews>
  <sheetFormatPr baseColWidth="10" defaultRowHeight="14.4" x14ac:dyDescent="0.3"/>
  <cols>
    <col min="3" max="6" width="9.77734375" customWidth="1"/>
  </cols>
  <sheetData>
    <row r="1" spans="1:10" ht="15.6" x14ac:dyDescent="0.3">
      <c r="A1" s="113" t="s">
        <v>67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.600000000000001" thickBot="1" x14ac:dyDescent="0.4">
      <c r="A2" s="1"/>
      <c r="B2" s="2"/>
      <c r="C2" s="2"/>
      <c r="D2" s="2"/>
      <c r="E2" s="2"/>
      <c r="F2" s="2"/>
    </row>
    <row r="3" spans="1:10" ht="15" thickBot="1" x14ac:dyDescent="0.35">
      <c r="A3" s="2"/>
      <c r="B3" s="2"/>
      <c r="C3" s="114" t="s">
        <v>63</v>
      </c>
      <c r="D3" s="115"/>
      <c r="E3" s="115"/>
      <c r="F3" s="115"/>
      <c r="G3" s="116"/>
    </row>
    <row r="4" spans="1:10" ht="15" thickBot="1" x14ac:dyDescent="0.35">
      <c r="A4" s="68"/>
      <c r="B4" s="5" t="s">
        <v>0</v>
      </c>
      <c r="C4" s="84" t="s">
        <v>56</v>
      </c>
      <c r="D4" s="85" t="s">
        <v>58</v>
      </c>
      <c r="E4" s="86" t="s">
        <v>60</v>
      </c>
      <c r="F4" s="87" t="s">
        <v>55</v>
      </c>
      <c r="G4" s="111" t="s">
        <v>80</v>
      </c>
    </row>
    <row r="5" spans="1:10" ht="15.6" x14ac:dyDescent="0.3">
      <c r="A5" s="8">
        <v>1</v>
      </c>
      <c r="B5" s="9" t="s">
        <v>2</v>
      </c>
      <c r="C5" s="69">
        <v>6.9143780000000001</v>
      </c>
      <c r="D5" s="70">
        <v>3.5071750000000002</v>
      </c>
      <c r="E5" s="70">
        <v>6.1745429999999999</v>
      </c>
      <c r="F5" s="71">
        <v>10.778134</v>
      </c>
      <c r="G5" s="72">
        <f>SUM(C5:F5)</f>
        <v>27.374229999999997</v>
      </c>
    </row>
    <row r="6" spans="1:10" ht="15.6" x14ac:dyDescent="0.3">
      <c r="A6" s="12">
        <v>2</v>
      </c>
      <c r="B6" s="13" t="s">
        <v>3</v>
      </c>
      <c r="C6" s="73">
        <v>7.6472110000000004</v>
      </c>
      <c r="D6" s="74">
        <v>7.7616949999999996</v>
      </c>
      <c r="E6" s="74">
        <v>2.4819599999999999</v>
      </c>
      <c r="F6" s="75">
        <v>7.695379</v>
      </c>
      <c r="G6" s="76">
        <f t="shared" ref="G6:G54" si="0">SUM(C6:F6)</f>
        <v>25.586244999999998</v>
      </c>
    </row>
    <row r="7" spans="1:10" ht="15.6" x14ac:dyDescent="0.3">
      <c r="A7" s="17">
        <v>3</v>
      </c>
      <c r="B7" s="18" t="s">
        <v>4</v>
      </c>
      <c r="C7" s="73">
        <v>38.903514000000001</v>
      </c>
      <c r="D7" s="74">
        <v>10.917605999999999</v>
      </c>
      <c r="E7" s="74">
        <v>12.695043999999999</v>
      </c>
      <c r="F7" s="75">
        <v>18.731275</v>
      </c>
      <c r="G7" s="76">
        <f t="shared" si="0"/>
        <v>81.247439</v>
      </c>
    </row>
    <row r="8" spans="1:10" ht="15.6" x14ac:dyDescent="0.3">
      <c r="A8" s="12">
        <v>4</v>
      </c>
      <c r="B8" s="13" t="s">
        <v>5</v>
      </c>
      <c r="C8" s="73">
        <v>33.352376999999997</v>
      </c>
      <c r="D8" s="74">
        <v>1.8551230000000001</v>
      </c>
      <c r="E8" s="74">
        <v>24.729322</v>
      </c>
      <c r="F8" s="75">
        <v>22.110848000000001</v>
      </c>
      <c r="G8" s="76">
        <f t="shared" si="0"/>
        <v>82.047669999999997</v>
      </c>
    </row>
    <row r="9" spans="1:10" ht="15.6" x14ac:dyDescent="0.3">
      <c r="A9" s="17">
        <v>5</v>
      </c>
      <c r="B9" s="18" t="s">
        <v>6</v>
      </c>
      <c r="C9" s="73">
        <v>16.451454000000002</v>
      </c>
      <c r="D9" s="74">
        <v>7.6420370000000002</v>
      </c>
      <c r="E9" s="74">
        <v>12.049771</v>
      </c>
      <c r="F9" s="75">
        <v>10.298558000000002</v>
      </c>
      <c r="G9" s="76">
        <f t="shared" si="0"/>
        <v>46.44182</v>
      </c>
    </row>
    <row r="10" spans="1:10" ht="15.6" x14ac:dyDescent="0.3">
      <c r="A10" s="12">
        <v>6</v>
      </c>
      <c r="B10" s="13" t="s">
        <v>7</v>
      </c>
      <c r="C10" s="73">
        <v>29.423462999999998</v>
      </c>
      <c r="D10" s="74">
        <v>5.1044020000000003</v>
      </c>
      <c r="E10" s="74">
        <v>20.677773000000002</v>
      </c>
      <c r="F10" s="75">
        <v>19.351246</v>
      </c>
      <c r="G10" s="76">
        <f t="shared" si="0"/>
        <v>74.556883999999997</v>
      </c>
    </row>
    <row r="11" spans="1:10" ht="15.6" x14ac:dyDescent="0.3">
      <c r="A11" s="17">
        <v>7</v>
      </c>
      <c r="B11" s="18" t="s">
        <v>8</v>
      </c>
      <c r="C11" s="73">
        <v>34.748328000000001</v>
      </c>
      <c r="D11" s="74">
        <v>5.8222520000000006</v>
      </c>
      <c r="E11" s="74">
        <v>4.7718579999999999</v>
      </c>
      <c r="F11" s="75">
        <v>8.0566650000000006</v>
      </c>
      <c r="G11" s="76">
        <f t="shared" si="0"/>
        <v>53.399103000000004</v>
      </c>
    </row>
    <row r="12" spans="1:10" ht="15.6" x14ac:dyDescent="0.3">
      <c r="A12" s="12">
        <v>8</v>
      </c>
      <c r="B12" s="13" t="s">
        <v>9</v>
      </c>
      <c r="C12" s="73">
        <v>44.426550000000006</v>
      </c>
      <c r="D12" s="74">
        <v>10.440592000000001</v>
      </c>
      <c r="E12" s="74">
        <v>19.155163999999999</v>
      </c>
      <c r="F12" s="75">
        <v>22.066081999999998</v>
      </c>
      <c r="G12" s="76">
        <f t="shared" si="0"/>
        <v>96.088388000000009</v>
      </c>
    </row>
    <row r="13" spans="1:10" ht="15.6" x14ac:dyDescent="0.3">
      <c r="A13" s="17">
        <v>9</v>
      </c>
      <c r="B13" s="18" t="s">
        <v>10</v>
      </c>
      <c r="C13" s="73">
        <v>27.414854999999999</v>
      </c>
      <c r="D13" s="74">
        <v>7.2677899999999998</v>
      </c>
      <c r="E13" s="74">
        <v>4.9168560000000001</v>
      </c>
      <c r="F13" s="75">
        <v>6.8118159999999994</v>
      </c>
      <c r="G13" s="76">
        <f t="shared" si="0"/>
        <v>46.411317000000004</v>
      </c>
    </row>
    <row r="14" spans="1:10" ht="15.6" x14ac:dyDescent="0.3">
      <c r="A14" s="12">
        <v>10</v>
      </c>
      <c r="B14" s="13" t="s">
        <v>11</v>
      </c>
      <c r="C14" s="73">
        <v>27.106278999999997</v>
      </c>
      <c r="D14" s="74">
        <v>6.8922410000000003</v>
      </c>
      <c r="E14" s="74">
        <v>10.858955</v>
      </c>
      <c r="F14" s="75">
        <v>13.230912</v>
      </c>
      <c r="G14" s="76">
        <f t="shared" si="0"/>
        <v>58.088386999999997</v>
      </c>
    </row>
    <row r="15" spans="1:10" ht="15.6" x14ac:dyDescent="0.3">
      <c r="A15" s="17">
        <v>11</v>
      </c>
      <c r="B15" s="18" t="s">
        <v>12</v>
      </c>
      <c r="C15" s="73">
        <v>29.757329000000002</v>
      </c>
      <c r="D15" s="74">
        <v>5.0534430000000006</v>
      </c>
      <c r="E15" s="74">
        <v>22.305688</v>
      </c>
      <c r="F15" s="75">
        <v>20.579605000000001</v>
      </c>
      <c r="G15" s="76">
        <f t="shared" si="0"/>
        <v>77.696065000000004</v>
      </c>
    </row>
    <row r="16" spans="1:10" ht="15.6" x14ac:dyDescent="0.3">
      <c r="A16" s="12">
        <v>12</v>
      </c>
      <c r="B16" s="13" t="s">
        <v>13</v>
      </c>
      <c r="C16" s="73">
        <v>16.969594000000001</v>
      </c>
      <c r="D16" s="74">
        <v>5.3324120000000006</v>
      </c>
      <c r="E16" s="74">
        <v>6.8701300000000005</v>
      </c>
      <c r="F16" s="75">
        <v>11.56874</v>
      </c>
      <c r="G16" s="76">
        <f t="shared" si="0"/>
        <v>40.740876</v>
      </c>
    </row>
    <row r="17" spans="1:7" ht="15.6" x14ac:dyDescent="0.3">
      <c r="A17" s="17">
        <v>13</v>
      </c>
      <c r="B17" s="18" t="s">
        <v>14</v>
      </c>
      <c r="C17" s="73">
        <v>7.3726799999999999</v>
      </c>
      <c r="D17" s="74">
        <v>5.5661629999999995</v>
      </c>
      <c r="E17" s="74">
        <v>14.827852999999999</v>
      </c>
      <c r="F17" s="75">
        <v>13.739659</v>
      </c>
      <c r="G17" s="76">
        <f t="shared" si="0"/>
        <v>41.506354999999999</v>
      </c>
    </row>
    <row r="18" spans="1:7" ht="15.6" x14ac:dyDescent="0.3">
      <c r="A18" s="12">
        <v>14</v>
      </c>
      <c r="B18" s="13" t="s">
        <v>15</v>
      </c>
      <c r="C18" s="73">
        <v>17.763916000000002</v>
      </c>
      <c r="D18" s="74">
        <v>6.0217740000000006</v>
      </c>
      <c r="E18" s="74">
        <v>6.3423670000000003</v>
      </c>
      <c r="F18" s="75">
        <v>11.437736999999998</v>
      </c>
      <c r="G18" s="76">
        <f t="shared" si="0"/>
        <v>41.565793999999997</v>
      </c>
    </row>
    <row r="19" spans="1:7" ht="15.6" x14ac:dyDescent="0.3">
      <c r="A19" s="23">
        <v>15</v>
      </c>
      <c r="B19" s="24" t="s">
        <v>16</v>
      </c>
      <c r="C19" s="73">
        <v>20.002829000000002</v>
      </c>
      <c r="D19" s="74">
        <v>8.655837</v>
      </c>
      <c r="E19" s="74">
        <v>16.735002999999999</v>
      </c>
      <c r="F19" s="75">
        <v>17.642744</v>
      </c>
      <c r="G19" s="76">
        <f t="shared" si="0"/>
        <v>63.036413000000003</v>
      </c>
    </row>
    <row r="20" spans="1:7" ht="15.6" x14ac:dyDescent="0.3">
      <c r="A20" s="12">
        <v>16</v>
      </c>
      <c r="B20" s="13" t="s">
        <v>17</v>
      </c>
      <c r="C20" s="73">
        <v>12.529043</v>
      </c>
      <c r="D20" s="74">
        <v>1.791847</v>
      </c>
      <c r="E20" s="74">
        <v>1.9295949999999999</v>
      </c>
      <c r="F20" s="75">
        <v>2.7540239999999998</v>
      </c>
      <c r="G20" s="76">
        <f t="shared" si="0"/>
        <v>19.004509000000002</v>
      </c>
    </row>
    <row r="21" spans="1:7" ht="15.6" x14ac:dyDescent="0.3">
      <c r="A21" s="23">
        <v>17</v>
      </c>
      <c r="B21" s="24" t="s">
        <v>18</v>
      </c>
      <c r="C21" s="73">
        <v>19.110397000000003</v>
      </c>
      <c r="D21" s="74">
        <v>4.960833</v>
      </c>
      <c r="E21" s="74">
        <v>19.950778</v>
      </c>
      <c r="F21" s="75">
        <v>20.451955000000002</v>
      </c>
      <c r="G21" s="76">
        <f t="shared" si="0"/>
        <v>64.473962999999998</v>
      </c>
    </row>
    <row r="22" spans="1:7" ht="15.6" x14ac:dyDescent="0.3">
      <c r="A22" s="12">
        <v>18</v>
      </c>
      <c r="B22" s="13" t="s">
        <v>19</v>
      </c>
      <c r="C22" s="73">
        <v>7.2323469999999999</v>
      </c>
      <c r="D22" s="74">
        <v>2.7694749999999999</v>
      </c>
      <c r="E22" s="74">
        <v>15.566898999999999</v>
      </c>
      <c r="F22" s="75">
        <v>9.7817340000000002</v>
      </c>
      <c r="G22" s="76">
        <f t="shared" si="0"/>
        <v>35.350454999999997</v>
      </c>
    </row>
    <row r="23" spans="1:7" ht="15.6" x14ac:dyDescent="0.3">
      <c r="A23" s="25">
        <v>19</v>
      </c>
      <c r="B23" s="26" t="s">
        <v>20</v>
      </c>
      <c r="C23" s="73">
        <v>4.7858469999999995</v>
      </c>
      <c r="D23" s="74">
        <v>6.3510770000000001</v>
      </c>
      <c r="E23" s="74">
        <v>3.8567610000000001</v>
      </c>
      <c r="F23" s="75">
        <v>12.201511</v>
      </c>
      <c r="G23" s="76">
        <f t="shared" si="0"/>
        <v>27.195196000000003</v>
      </c>
    </row>
    <row r="24" spans="1:7" ht="15.6" x14ac:dyDescent="0.3">
      <c r="A24" s="12">
        <v>20</v>
      </c>
      <c r="B24" s="13" t="s">
        <v>21</v>
      </c>
      <c r="C24" s="73">
        <v>8.2476540000000007</v>
      </c>
      <c r="D24" s="74">
        <v>7.1887730000000003</v>
      </c>
      <c r="E24" s="74">
        <v>3.9010799999999999</v>
      </c>
      <c r="F24" s="75">
        <v>9.5805709999999991</v>
      </c>
      <c r="G24" s="76">
        <f t="shared" si="0"/>
        <v>28.918078000000001</v>
      </c>
    </row>
    <row r="25" spans="1:7" ht="15.6" x14ac:dyDescent="0.3">
      <c r="A25" s="23">
        <v>21</v>
      </c>
      <c r="B25" s="24" t="s">
        <v>22</v>
      </c>
      <c r="C25" s="73">
        <v>31.370785999999999</v>
      </c>
      <c r="D25" s="74">
        <v>5.2155370000000003</v>
      </c>
      <c r="E25" s="74">
        <v>5.7517110000000002</v>
      </c>
      <c r="F25" s="75">
        <v>11.336416999999999</v>
      </c>
      <c r="G25" s="76">
        <f t="shared" si="0"/>
        <v>53.674450999999998</v>
      </c>
    </row>
    <row r="26" spans="1:7" ht="15.6" x14ac:dyDescent="0.3">
      <c r="A26" s="12">
        <v>22</v>
      </c>
      <c r="B26" s="13" t="s">
        <v>23</v>
      </c>
      <c r="C26" s="73">
        <v>11.124415000000001</v>
      </c>
      <c r="D26" s="74">
        <v>14.698691</v>
      </c>
      <c r="E26" s="74">
        <v>8.3107249999999997</v>
      </c>
      <c r="F26" s="75">
        <v>16.540679000000001</v>
      </c>
      <c r="G26" s="76">
        <f t="shared" si="0"/>
        <v>50.674509999999998</v>
      </c>
    </row>
    <row r="27" spans="1:7" ht="15.6" x14ac:dyDescent="0.3">
      <c r="A27" s="23">
        <v>23</v>
      </c>
      <c r="B27" s="24" t="s">
        <v>24</v>
      </c>
      <c r="C27" s="73">
        <v>15.512433999999999</v>
      </c>
      <c r="D27" s="74">
        <v>13.866244</v>
      </c>
      <c r="E27" s="74">
        <v>19.194366000000002</v>
      </c>
      <c r="F27" s="75">
        <v>18.121461</v>
      </c>
      <c r="G27" s="76">
        <f t="shared" si="0"/>
        <v>66.694505000000007</v>
      </c>
    </row>
    <row r="28" spans="1:7" ht="15.6" x14ac:dyDescent="0.3">
      <c r="A28" s="12">
        <v>24</v>
      </c>
      <c r="B28" s="13" t="s">
        <v>25</v>
      </c>
      <c r="C28" s="73">
        <v>27.709973999999999</v>
      </c>
      <c r="D28" s="74">
        <v>6.8783630000000002</v>
      </c>
      <c r="E28" s="74">
        <v>28.355275000000002</v>
      </c>
      <c r="F28" s="75">
        <v>19.143515999999998</v>
      </c>
      <c r="G28" s="76">
        <f t="shared" si="0"/>
        <v>82.087128000000007</v>
      </c>
    </row>
    <row r="29" spans="1:7" ht="15.6" x14ac:dyDescent="0.3">
      <c r="A29" s="23">
        <v>25</v>
      </c>
      <c r="B29" s="24" t="s">
        <v>26</v>
      </c>
      <c r="C29" s="73">
        <v>27.003571999999998</v>
      </c>
      <c r="D29" s="74">
        <v>7.8232819999999998</v>
      </c>
      <c r="E29" s="74">
        <v>8.6924019999999995</v>
      </c>
      <c r="F29" s="75">
        <v>22.316163</v>
      </c>
      <c r="G29" s="76">
        <f t="shared" si="0"/>
        <v>65.835419000000002</v>
      </c>
    </row>
    <row r="30" spans="1:7" ht="15.6" x14ac:dyDescent="0.3">
      <c r="A30" s="12">
        <v>26</v>
      </c>
      <c r="B30" s="13" t="s">
        <v>27</v>
      </c>
      <c r="C30" s="73">
        <v>25.046419999999998</v>
      </c>
      <c r="D30" s="74">
        <v>14.628615</v>
      </c>
      <c r="E30" s="74">
        <v>18.370068</v>
      </c>
      <c r="F30" s="75">
        <v>22.015875000000001</v>
      </c>
      <c r="G30" s="76">
        <f t="shared" si="0"/>
        <v>80.060978000000006</v>
      </c>
    </row>
    <row r="31" spans="1:7" ht="15.6" x14ac:dyDescent="0.3">
      <c r="A31" s="23">
        <v>27</v>
      </c>
      <c r="B31" s="24" t="s">
        <v>28</v>
      </c>
      <c r="C31" s="73">
        <v>25.983965999999999</v>
      </c>
      <c r="D31" s="74">
        <v>5.1593019999999994</v>
      </c>
      <c r="E31" s="74">
        <v>3.516626</v>
      </c>
      <c r="F31" s="75">
        <v>7.2671710000000003</v>
      </c>
      <c r="G31" s="76">
        <f t="shared" si="0"/>
        <v>41.927064999999999</v>
      </c>
    </row>
    <row r="32" spans="1:7" ht="15.6" x14ac:dyDescent="0.3">
      <c r="A32" s="12">
        <v>28</v>
      </c>
      <c r="B32" s="13" t="s">
        <v>29</v>
      </c>
      <c r="C32" s="73">
        <v>6.4826540000000001</v>
      </c>
      <c r="D32" s="74">
        <v>5.3863560000000001</v>
      </c>
      <c r="E32" s="74">
        <v>33.234926000000002</v>
      </c>
      <c r="F32" s="75">
        <v>9.3519760000000005</v>
      </c>
      <c r="G32" s="76">
        <f t="shared" si="0"/>
        <v>54.455912000000005</v>
      </c>
    </row>
    <row r="33" spans="1:7" ht="15.6" x14ac:dyDescent="0.3">
      <c r="A33" s="23">
        <v>29</v>
      </c>
      <c r="B33" s="24" t="s">
        <v>30</v>
      </c>
      <c r="C33" s="73">
        <v>14.686538000000001</v>
      </c>
      <c r="D33" s="74">
        <v>3.6076100000000002</v>
      </c>
      <c r="E33" s="74">
        <v>5.6361360000000005</v>
      </c>
      <c r="F33" s="75">
        <v>19.693149000000002</v>
      </c>
      <c r="G33" s="76">
        <f t="shared" si="0"/>
        <v>43.623433000000006</v>
      </c>
    </row>
    <row r="34" spans="1:7" ht="15.6" x14ac:dyDescent="0.3">
      <c r="A34" s="12">
        <v>30</v>
      </c>
      <c r="B34" s="13" t="s">
        <v>31</v>
      </c>
      <c r="C34" s="73">
        <v>29.797207</v>
      </c>
      <c r="D34" s="74">
        <v>13.062415999999999</v>
      </c>
      <c r="E34" s="74">
        <v>23.252342000000002</v>
      </c>
      <c r="F34" s="75">
        <v>12.986827999999999</v>
      </c>
      <c r="G34" s="76">
        <f t="shared" si="0"/>
        <v>79.098793000000001</v>
      </c>
    </row>
    <row r="35" spans="1:7" ht="15.6" x14ac:dyDescent="0.3">
      <c r="A35" s="23">
        <v>31</v>
      </c>
      <c r="B35" s="24" t="s">
        <v>32</v>
      </c>
      <c r="C35" s="73">
        <v>25.264538999999999</v>
      </c>
      <c r="D35" s="74">
        <v>13.326722</v>
      </c>
      <c r="E35" s="74">
        <v>29.693919999999999</v>
      </c>
      <c r="F35" s="75">
        <v>20.055600999999999</v>
      </c>
      <c r="G35" s="76">
        <f t="shared" si="0"/>
        <v>88.34078199999999</v>
      </c>
    </row>
    <row r="36" spans="1:7" ht="15.6" x14ac:dyDescent="0.3">
      <c r="A36" s="12">
        <v>32</v>
      </c>
      <c r="B36" s="27" t="s">
        <v>33</v>
      </c>
      <c r="C36" s="73">
        <v>5.2674599999999998</v>
      </c>
      <c r="D36" s="74">
        <v>7.4336250000000001</v>
      </c>
      <c r="E36" s="74">
        <v>3.0166019999999998</v>
      </c>
      <c r="F36" s="75">
        <v>13.549754</v>
      </c>
      <c r="G36" s="76">
        <f t="shared" si="0"/>
        <v>29.267440999999998</v>
      </c>
    </row>
    <row r="37" spans="1:7" ht="15.6" x14ac:dyDescent="0.3">
      <c r="A37" s="28">
        <v>33</v>
      </c>
      <c r="B37" s="26" t="s">
        <v>34</v>
      </c>
      <c r="C37" s="73">
        <v>36.658507</v>
      </c>
      <c r="D37" s="74">
        <v>14.785636</v>
      </c>
      <c r="E37" s="74">
        <v>22.727978999999998</v>
      </c>
      <c r="F37" s="75">
        <v>19.337161999999999</v>
      </c>
      <c r="G37" s="76">
        <f t="shared" si="0"/>
        <v>93.509284000000008</v>
      </c>
    </row>
    <row r="38" spans="1:7" ht="15.6" x14ac:dyDescent="0.3">
      <c r="A38" s="12">
        <v>34</v>
      </c>
      <c r="B38" s="13" t="s">
        <v>35</v>
      </c>
      <c r="C38" s="73">
        <v>32.006919000000003</v>
      </c>
      <c r="D38" s="74">
        <v>10.037927999999999</v>
      </c>
      <c r="E38" s="74">
        <v>20.198053999999999</v>
      </c>
      <c r="F38" s="75">
        <v>14.521188</v>
      </c>
      <c r="G38" s="76">
        <f t="shared" si="0"/>
        <v>76.764088999999998</v>
      </c>
    </row>
    <row r="39" spans="1:7" ht="15.6" x14ac:dyDescent="0.3">
      <c r="A39" s="25">
        <v>35</v>
      </c>
      <c r="B39" s="26" t="s">
        <v>36</v>
      </c>
      <c r="C39" s="73">
        <v>15.649929</v>
      </c>
      <c r="D39" s="74">
        <v>5.5403260000000003</v>
      </c>
      <c r="E39" s="74">
        <v>18.093717999999999</v>
      </c>
      <c r="F39" s="75">
        <v>14.956134</v>
      </c>
      <c r="G39" s="76">
        <f t="shared" si="0"/>
        <v>54.240107000000002</v>
      </c>
    </row>
    <row r="40" spans="1:7" ht="15.6" x14ac:dyDescent="0.3">
      <c r="A40" s="29">
        <v>36</v>
      </c>
      <c r="B40" s="13" t="s">
        <v>37</v>
      </c>
      <c r="C40" s="73">
        <v>12.33817</v>
      </c>
      <c r="D40" s="74">
        <v>1.451373</v>
      </c>
      <c r="E40" s="74">
        <v>23.587394</v>
      </c>
      <c r="F40" s="75">
        <v>17.051573000000001</v>
      </c>
      <c r="G40" s="76">
        <f t="shared" si="0"/>
        <v>54.428510000000003</v>
      </c>
    </row>
    <row r="41" spans="1:7" ht="15.6" x14ac:dyDescent="0.3">
      <c r="A41" s="25">
        <v>37</v>
      </c>
      <c r="B41" s="26" t="s">
        <v>38</v>
      </c>
      <c r="C41" s="73">
        <v>45.989007999999998</v>
      </c>
      <c r="D41" s="74">
        <v>12.913012</v>
      </c>
      <c r="E41" s="74">
        <v>18.639590999999999</v>
      </c>
      <c r="F41" s="75">
        <v>26.389419</v>
      </c>
      <c r="G41" s="76">
        <f t="shared" si="0"/>
        <v>103.93103000000001</v>
      </c>
    </row>
    <row r="42" spans="1:7" ht="15.6" x14ac:dyDescent="0.3">
      <c r="A42" s="12">
        <v>38</v>
      </c>
      <c r="B42" s="13" t="s">
        <v>39</v>
      </c>
      <c r="C42" s="73">
        <v>8.0624819999999993</v>
      </c>
      <c r="D42" s="74">
        <v>5.0867839999999998</v>
      </c>
      <c r="E42" s="74">
        <v>9.8507400000000001</v>
      </c>
      <c r="F42" s="75">
        <v>12.872026999999999</v>
      </c>
      <c r="G42" s="76">
        <f t="shared" si="0"/>
        <v>35.872033000000002</v>
      </c>
    </row>
    <row r="43" spans="1:7" ht="15.6" x14ac:dyDescent="0.3">
      <c r="A43" s="28">
        <v>39</v>
      </c>
      <c r="B43" s="26" t="s">
        <v>40</v>
      </c>
      <c r="C43" s="73">
        <v>34.736427999999997</v>
      </c>
      <c r="D43" s="74">
        <v>3.808128</v>
      </c>
      <c r="E43" s="74">
        <v>4.0198</v>
      </c>
      <c r="F43" s="75">
        <v>7.3600709999999996</v>
      </c>
      <c r="G43" s="76">
        <f t="shared" si="0"/>
        <v>49.924427000000001</v>
      </c>
    </row>
    <row r="44" spans="1:7" ht="15.6" x14ac:dyDescent="0.3">
      <c r="A44" s="12">
        <v>40</v>
      </c>
      <c r="B44" s="13" t="s">
        <v>41</v>
      </c>
      <c r="C44" s="73">
        <v>30.369415</v>
      </c>
      <c r="D44" s="74">
        <v>6.6483129999999999</v>
      </c>
      <c r="E44" s="74">
        <v>3.1764989999999997</v>
      </c>
      <c r="F44" s="75">
        <v>3.3158750000000001</v>
      </c>
      <c r="G44" s="76">
        <f t="shared" si="0"/>
        <v>43.510101999999996</v>
      </c>
    </row>
    <row r="45" spans="1:7" ht="15.6" x14ac:dyDescent="0.3">
      <c r="A45" s="25">
        <v>41</v>
      </c>
      <c r="B45" s="26" t="s">
        <v>42</v>
      </c>
      <c r="C45" s="73">
        <v>15.616952999999999</v>
      </c>
      <c r="D45" s="74">
        <v>10.890790000000001</v>
      </c>
      <c r="E45" s="74">
        <v>9.286764999999999</v>
      </c>
      <c r="F45" s="75">
        <v>5.8253549999999992</v>
      </c>
      <c r="G45" s="76">
        <f t="shared" si="0"/>
        <v>41.619862999999995</v>
      </c>
    </row>
    <row r="46" spans="1:7" ht="15.6" x14ac:dyDescent="0.3">
      <c r="A46" s="30">
        <v>42</v>
      </c>
      <c r="B46" s="31" t="s">
        <v>43</v>
      </c>
      <c r="C46" s="73">
        <v>25.413408</v>
      </c>
      <c r="D46" s="74">
        <v>9.1835779999999989</v>
      </c>
      <c r="E46" s="74">
        <v>18.787990000000001</v>
      </c>
      <c r="F46" s="75">
        <v>14.419777</v>
      </c>
      <c r="G46" s="76">
        <f t="shared" si="0"/>
        <v>67.804753000000005</v>
      </c>
    </row>
    <row r="47" spans="1:7" ht="15.6" x14ac:dyDescent="0.3">
      <c r="A47" s="32">
        <v>43</v>
      </c>
      <c r="B47" s="33" t="s">
        <v>44</v>
      </c>
      <c r="C47" s="73">
        <v>9.8074829999999995</v>
      </c>
      <c r="D47" s="74">
        <v>4.4114960000000005</v>
      </c>
      <c r="E47" s="74">
        <v>12.322734000000001</v>
      </c>
      <c r="F47" s="75">
        <v>14.081181000000001</v>
      </c>
      <c r="G47" s="76">
        <f t="shared" si="0"/>
        <v>40.622894000000002</v>
      </c>
    </row>
    <row r="48" spans="1:7" ht="15.6" x14ac:dyDescent="0.3">
      <c r="A48" s="34">
        <v>44</v>
      </c>
      <c r="B48" s="31" t="s">
        <v>45</v>
      </c>
      <c r="C48" s="73">
        <v>37.373379999999997</v>
      </c>
      <c r="D48" s="74">
        <v>10.54232</v>
      </c>
      <c r="E48" s="74">
        <v>21.079022999999999</v>
      </c>
      <c r="F48" s="75">
        <v>19.326630000000002</v>
      </c>
      <c r="G48" s="76">
        <f t="shared" si="0"/>
        <v>88.321352999999988</v>
      </c>
    </row>
    <row r="49" spans="1:7" ht="15.6" x14ac:dyDescent="0.3">
      <c r="A49" s="35">
        <v>45</v>
      </c>
      <c r="B49" s="33" t="s">
        <v>46</v>
      </c>
      <c r="C49" s="73">
        <v>5.2171769999999995</v>
      </c>
      <c r="D49" s="74">
        <v>6.9804360000000001</v>
      </c>
      <c r="E49" s="74">
        <v>8.3803459999999994</v>
      </c>
      <c r="F49" s="75">
        <v>5.7888459999999995</v>
      </c>
      <c r="G49" s="76">
        <f t="shared" si="0"/>
        <v>26.366804999999999</v>
      </c>
    </row>
    <row r="50" spans="1:7" ht="15.6" x14ac:dyDescent="0.3">
      <c r="A50" s="36">
        <v>46</v>
      </c>
      <c r="B50" s="37" t="s">
        <v>47</v>
      </c>
      <c r="C50" s="73">
        <v>7.1357150000000003</v>
      </c>
      <c r="D50" s="74">
        <v>6.4686159999999999</v>
      </c>
      <c r="E50" s="74">
        <v>11.535845999999999</v>
      </c>
      <c r="F50" s="75">
        <v>9.5502800000000008</v>
      </c>
      <c r="G50" s="76">
        <f t="shared" si="0"/>
        <v>34.690457000000002</v>
      </c>
    </row>
    <row r="51" spans="1:7" ht="15.6" x14ac:dyDescent="0.3">
      <c r="A51" s="38">
        <v>47</v>
      </c>
      <c r="B51" s="39" t="s">
        <v>48</v>
      </c>
      <c r="C51" s="73">
        <v>23.224456</v>
      </c>
      <c r="D51" s="74">
        <v>5.3773200000000001</v>
      </c>
      <c r="E51" s="74">
        <v>20.816669999999998</v>
      </c>
      <c r="F51" s="75">
        <v>18.223341000000001</v>
      </c>
      <c r="G51" s="76">
        <f t="shared" si="0"/>
        <v>67.641787000000008</v>
      </c>
    </row>
    <row r="52" spans="1:7" ht="15.6" x14ac:dyDescent="0.3">
      <c r="A52" s="36">
        <v>48</v>
      </c>
      <c r="B52" s="37" t="s">
        <v>49</v>
      </c>
      <c r="C52" s="73">
        <v>23.687393</v>
      </c>
      <c r="D52" s="74">
        <v>12.814344999999999</v>
      </c>
      <c r="E52" s="74">
        <v>28.208684000000002</v>
      </c>
      <c r="F52" s="75">
        <v>24.269276000000001</v>
      </c>
      <c r="G52" s="76">
        <f t="shared" si="0"/>
        <v>88.979698000000013</v>
      </c>
    </row>
    <row r="53" spans="1:7" ht="15.6" x14ac:dyDescent="0.3">
      <c r="A53" s="38">
        <v>49</v>
      </c>
      <c r="B53" s="39" t="s">
        <v>50</v>
      </c>
      <c r="C53" s="73">
        <v>20.950737</v>
      </c>
      <c r="D53" s="74">
        <v>11.905205</v>
      </c>
      <c r="E53" s="74">
        <v>3.857396</v>
      </c>
      <c r="F53" s="75">
        <v>16.406523</v>
      </c>
      <c r="G53" s="76">
        <f t="shared" si="0"/>
        <v>53.119861</v>
      </c>
    </row>
    <row r="54" spans="1:7" ht="16.2" thickBot="1" x14ac:dyDescent="0.35">
      <c r="A54" s="40">
        <v>50</v>
      </c>
      <c r="B54" s="41" t="s">
        <v>51</v>
      </c>
      <c r="C54" s="77">
        <v>18.344597</v>
      </c>
      <c r="D54" s="78">
        <v>4.4336499999999992</v>
      </c>
      <c r="E54" s="78">
        <v>15.451191000000001</v>
      </c>
      <c r="F54" s="79">
        <v>15.252655000000001</v>
      </c>
      <c r="G54" s="80">
        <f t="shared" si="0"/>
        <v>53.482093000000006</v>
      </c>
    </row>
    <row r="55" spans="1:7" ht="15.6" x14ac:dyDescent="0.3">
      <c r="A55" s="47"/>
      <c r="B55" s="47"/>
      <c r="C55" s="81"/>
      <c r="D55" s="81"/>
      <c r="E55" s="81"/>
      <c r="F55" s="81"/>
      <c r="G55" s="82"/>
    </row>
    <row r="56" spans="1:7" ht="15.6" x14ac:dyDescent="0.3">
      <c r="A56" s="47"/>
      <c r="B56" s="47"/>
      <c r="C56" s="45"/>
      <c r="D56" s="45"/>
      <c r="E56" s="45"/>
      <c r="F56" s="45"/>
    </row>
    <row r="57" spans="1:7" ht="15.6" x14ac:dyDescent="0.3">
      <c r="A57" s="51" t="s">
        <v>54</v>
      </c>
      <c r="B57" s="51"/>
      <c r="C57" s="52">
        <f>MIN(C5:C54)</f>
        <v>4.7858469999999995</v>
      </c>
      <c r="D57" s="52">
        <f>MIN(D5:D54)</f>
        <v>1.451373</v>
      </c>
      <c r="E57" s="52">
        <f>MIN(E5:E54)</f>
        <v>1.9295949999999999</v>
      </c>
      <c r="F57" s="52">
        <f>MIN(F5:F54)</f>
        <v>2.7540239999999998</v>
      </c>
      <c r="G57" s="52">
        <f>MIN(G5:G54)</f>
        <v>19.004509000000002</v>
      </c>
    </row>
    <row r="58" spans="1:7" ht="16.2" x14ac:dyDescent="0.3">
      <c r="A58" s="53" t="s">
        <v>78</v>
      </c>
      <c r="B58" s="54"/>
      <c r="C58" s="55">
        <f>_xlfn.QUARTILE.EXC(C5:C54,1)</f>
        <v>10.795182</v>
      </c>
      <c r="D58" s="55">
        <f>_xlfn.QUARTILE.EXC(D5:D54,1)</f>
        <v>5.0999975000000006</v>
      </c>
      <c r="E58" s="55">
        <f>_xlfn.QUARTILE.EXC(E5:E54,1)</f>
        <v>5.7228172500000003</v>
      </c>
      <c r="F58" s="55">
        <f>_xlfn.QUARTILE.EXC(F5:F54,1)</f>
        <v>9.7314432499999999</v>
      </c>
      <c r="G58" s="55">
        <f>_xlfn.QUARTILE.EXC(G5:G54,1)</f>
        <v>41.314985249999999</v>
      </c>
    </row>
    <row r="59" spans="1:7" x14ac:dyDescent="0.3">
      <c r="A59" s="57" t="s">
        <v>57</v>
      </c>
      <c r="B59" s="58"/>
      <c r="C59" s="59">
        <f>MEDIAN(C5:C54)</f>
        <v>20.476783000000001</v>
      </c>
      <c r="D59" s="59">
        <f>MEDIAN(D5:D54)</f>
        <v>6.7633380000000001</v>
      </c>
      <c r="E59" s="59">
        <f>MEDIAN(E5:E54)</f>
        <v>12.508889</v>
      </c>
      <c r="F59" s="59">
        <f>MEDIAN(F5:F54)</f>
        <v>14.250479</v>
      </c>
      <c r="G59" s="59">
        <f>MEDIAN(G5:G54)</f>
        <v>53.578271999999998</v>
      </c>
    </row>
    <row r="60" spans="1:7" ht="16.2" x14ac:dyDescent="0.3">
      <c r="A60" s="53" t="s">
        <v>79</v>
      </c>
      <c r="B60" s="54"/>
      <c r="C60" s="55">
        <f>_xlfn.QUARTILE.EXC(C5:C54,3)</f>
        <v>29.767298500000003</v>
      </c>
      <c r="D60" s="55">
        <f>_xlfn.QUARTILE.EXC(D5:D54,3)</f>
        <v>10.466024000000001</v>
      </c>
      <c r="E60" s="55">
        <f>_xlfn.QUARTILE.EXC(E5:E54,3)</f>
        <v>20.31798375</v>
      </c>
      <c r="F60" s="55">
        <f>_xlfn.QUARTILE.EXC(F5:F54,3)</f>
        <v>19.329263000000001</v>
      </c>
      <c r="G60" s="55">
        <f>_xlfn.QUARTILE.EXC(G5:G54,3)</f>
        <v>76.997083000000003</v>
      </c>
    </row>
    <row r="61" spans="1:7" x14ac:dyDescent="0.3">
      <c r="A61" s="58" t="s">
        <v>59</v>
      </c>
      <c r="B61" s="58"/>
      <c r="C61" s="59">
        <f>MAX(C5:C54)</f>
        <v>45.989007999999998</v>
      </c>
      <c r="D61" s="59">
        <f>MAX(D5:D54)</f>
        <v>14.785636</v>
      </c>
      <c r="E61" s="59">
        <f>MAX(E5:E54)</f>
        <v>33.234926000000002</v>
      </c>
      <c r="F61" s="59">
        <f>MAX(F5:F54)</f>
        <v>26.389419</v>
      </c>
      <c r="G61" s="59">
        <f>MAX(G5:G54)</f>
        <v>103.93103000000001</v>
      </c>
    </row>
    <row r="62" spans="1:7" x14ac:dyDescent="0.3">
      <c r="A62" s="14"/>
      <c r="B62" s="14"/>
      <c r="C62" s="60"/>
      <c r="D62" s="60"/>
      <c r="E62" s="60"/>
      <c r="F62" s="60"/>
    </row>
    <row r="63" spans="1:7" x14ac:dyDescent="0.3">
      <c r="G63" s="83"/>
    </row>
    <row r="64" spans="1:7" x14ac:dyDescent="0.3">
      <c r="A64" s="61" t="s">
        <v>61</v>
      </c>
      <c r="B64" s="62"/>
      <c r="C64" s="63">
        <f>AVERAGE(C5:C54)</f>
        <v>21.159843340000005</v>
      </c>
      <c r="D64" s="63">
        <f>AVERAGE(D5:D54)</f>
        <v>7.5053713200000001</v>
      </c>
      <c r="E64" s="63">
        <f>AVERAGE(E5:E54)</f>
        <v>13.756858380000001</v>
      </c>
      <c r="F64" s="63">
        <f>AVERAGE(F5:F54)</f>
        <v>14.403901959999999</v>
      </c>
      <c r="G64" s="63">
        <f>AVERAGE(G5:G54)</f>
        <v>56.825975000000014</v>
      </c>
    </row>
    <row r="65" spans="1:7" x14ac:dyDescent="0.3">
      <c r="A65" s="65" t="s">
        <v>62</v>
      </c>
      <c r="B65" s="66"/>
      <c r="C65" s="67">
        <f>STDEVA(C5:C54)</f>
        <v>11.183783398891707</v>
      </c>
      <c r="D65" s="67">
        <f>STDEVA(D5:D54)</f>
        <v>3.6204698609323209</v>
      </c>
      <c r="E65" s="67">
        <f>STDEVA(E5:E54)</f>
        <v>8.4349200661773889</v>
      </c>
      <c r="F65" s="67">
        <f>STDEVA(F5:F54)</f>
        <v>5.7067670061969453</v>
      </c>
      <c r="G65" s="67">
        <f>STDEVA(G5:G54)</f>
        <v>21.60030173372504</v>
      </c>
    </row>
    <row r="66" spans="1:7" s="14" customFormat="1" x14ac:dyDescent="0.3">
      <c r="A66" s="15"/>
      <c r="B66" s="16"/>
      <c r="C66" s="48"/>
      <c r="D66" s="48"/>
      <c r="E66" s="48"/>
      <c r="F66" s="48"/>
    </row>
    <row r="67" spans="1:7" s="14" customFormat="1" x14ac:dyDescent="0.3">
      <c r="A67" s="15"/>
      <c r="B67" s="16"/>
      <c r="C67" s="48"/>
      <c r="D67" s="48"/>
      <c r="E67" s="48"/>
      <c r="F67" s="48"/>
    </row>
  </sheetData>
  <mergeCells count="2">
    <mergeCell ref="A1:J1"/>
    <mergeCell ref="C3:G3"/>
  </mergeCells>
  <conditionalFormatting sqref="C55">
    <cfRule type="top10" dxfId="7" priority="2" rank="1"/>
    <cfRule type="top10" dxfId="6" priority="8" bottom="1" rank="1"/>
  </conditionalFormatting>
  <conditionalFormatting sqref="D55">
    <cfRule type="top10" dxfId="5" priority="1" rank="1"/>
    <cfRule type="top10" dxfId="4" priority="7" bottom="1" rank="1"/>
  </conditionalFormatting>
  <conditionalFormatting sqref="E55">
    <cfRule type="top10" dxfId="3" priority="5" rank="1"/>
    <cfRule type="top10" dxfId="2" priority="6" bottom="1" rank="1"/>
  </conditionalFormatting>
  <conditionalFormatting sqref="F55">
    <cfRule type="top10" dxfId="1" priority="3" bottom="1" rank="1"/>
    <cfRule type="top10" dxfId="0" priority="4" rank="1"/>
  </conditionalFormatting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topLeftCell="A31" zoomScale="80" zoomScaleNormal="80" workbookViewId="0">
      <selection activeCell="X64" sqref="X64"/>
    </sheetView>
  </sheetViews>
  <sheetFormatPr baseColWidth="10" defaultRowHeight="14.4" x14ac:dyDescent="0.3"/>
  <cols>
    <col min="2" max="2" width="15.88671875" customWidth="1"/>
    <col min="3" max="6" width="15.77734375" customWidth="1"/>
    <col min="9" max="18" width="12.77734375" customWidth="1"/>
    <col min="19" max="19" width="7" customWidth="1"/>
  </cols>
  <sheetData>
    <row r="1" spans="1:19" ht="15.6" x14ac:dyDescent="0.3">
      <c r="A1" s="117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18.600000000000001" thickBot="1" x14ac:dyDescent="0.4">
      <c r="A2" s="1"/>
    </row>
    <row r="3" spans="1:19" ht="14.4" customHeight="1" x14ac:dyDescent="0.3">
      <c r="B3" s="2"/>
      <c r="C3" s="123" t="s">
        <v>64</v>
      </c>
      <c r="D3" s="124"/>
      <c r="E3" s="124"/>
      <c r="F3" s="125"/>
      <c r="G3" s="3"/>
      <c r="H3" s="120" t="s">
        <v>69</v>
      </c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1:19" x14ac:dyDescent="0.3">
      <c r="B4" s="2"/>
      <c r="C4" s="126"/>
      <c r="D4" s="127"/>
      <c r="E4" s="127"/>
      <c r="F4" s="128"/>
      <c r="G4" s="3"/>
      <c r="H4" s="88"/>
      <c r="I4" s="118" t="s">
        <v>65</v>
      </c>
      <c r="J4" s="118"/>
      <c r="K4" s="118"/>
      <c r="L4" s="118"/>
      <c r="M4" s="118"/>
      <c r="N4" s="118"/>
      <c r="O4" s="118"/>
      <c r="P4" s="118"/>
      <c r="Q4" s="118"/>
      <c r="R4" s="119"/>
    </row>
    <row r="5" spans="1:19" ht="60" customHeight="1" thickBot="1" x14ac:dyDescent="0.35">
      <c r="A5" s="4"/>
      <c r="B5" s="5" t="s">
        <v>0</v>
      </c>
      <c r="C5" s="84" t="s">
        <v>56</v>
      </c>
      <c r="D5" s="85" t="s">
        <v>58</v>
      </c>
      <c r="E5" s="86" t="s">
        <v>60</v>
      </c>
      <c r="F5" s="87" t="s">
        <v>55</v>
      </c>
      <c r="G5" s="6"/>
      <c r="H5" s="7"/>
      <c r="I5" s="108" t="s">
        <v>1</v>
      </c>
      <c r="J5" s="109" t="s">
        <v>70</v>
      </c>
      <c r="K5" s="109" t="s">
        <v>72</v>
      </c>
      <c r="L5" s="110" t="s">
        <v>73</v>
      </c>
      <c r="M5" s="109" t="s">
        <v>74</v>
      </c>
      <c r="N5" s="109" t="s">
        <v>71</v>
      </c>
      <c r="O5" s="109" t="s">
        <v>75</v>
      </c>
      <c r="P5" s="109" t="s">
        <v>76</v>
      </c>
      <c r="Q5" s="109" t="s">
        <v>77</v>
      </c>
      <c r="R5" s="112" t="s">
        <v>56</v>
      </c>
    </row>
    <row r="6" spans="1:19" ht="15.6" x14ac:dyDescent="0.3">
      <c r="A6" s="8">
        <v>1</v>
      </c>
      <c r="B6" s="9" t="s">
        <v>2</v>
      </c>
      <c r="C6" s="95">
        <v>22.959475288119187</v>
      </c>
      <c r="D6" s="94">
        <v>36.437121829183148</v>
      </c>
      <c r="E6" s="94">
        <v>27.58003402578413</v>
      </c>
      <c r="F6" s="94">
        <v>78.889895799732528</v>
      </c>
      <c r="G6" s="10"/>
      <c r="H6" s="11"/>
      <c r="I6" s="98"/>
      <c r="J6" s="101"/>
      <c r="K6" s="101"/>
      <c r="L6" s="101"/>
      <c r="M6" s="101" t="s">
        <v>66</v>
      </c>
      <c r="N6" s="101"/>
      <c r="O6" s="101"/>
      <c r="P6" s="101"/>
      <c r="Q6" s="101"/>
      <c r="R6" s="102"/>
    </row>
    <row r="7" spans="1:19" ht="15.6" x14ac:dyDescent="0.3">
      <c r="A7" s="12">
        <v>2</v>
      </c>
      <c r="B7" s="13" t="s">
        <v>3</v>
      </c>
      <c r="C7" s="96">
        <v>23.731650876983974</v>
      </c>
      <c r="D7" s="97">
        <v>75.68040941180692</v>
      </c>
      <c r="E7" s="97">
        <v>10.495318957333726</v>
      </c>
      <c r="F7" s="97">
        <v>62.296717889667633</v>
      </c>
      <c r="G7" s="10"/>
      <c r="H7" s="11"/>
      <c r="I7" s="99"/>
      <c r="J7" s="103"/>
      <c r="K7" s="103"/>
      <c r="L7" s="103"/>
      <c r="M7" s="103"/>
      <c r="N7" s="103"/>
      <c r="O7" s="103"/>
      <c r="P7" s="103" t="s">
        <v>66</v>
      </c>
      <c r="Q7" s="103"/>
      <c r="R7" s="104"/>
      <c r="S7" s="14"/>
    </row>
    <row r="8" spans="1:19" ht="15.6" x14ac:dyDescent="0.3">
      <c r="A8" s="17">
        <v>3</v>
      </c>
      <c r="B8" s="18" t="s">
        <v>4</v>
      </c>
      <c r="C8" s="96">
        <v>90.574675135774669</v>
      </c>
      <c r="D8" s="97">
        <v>66.507906155285795</v>
      </c>
      <c r="E8" s="97">
        <v>39.927325286084034</v>
      </c>
      <c r="F8" s="97">
        <v>99.975176033466411</v>
      </c>
      <c r="G8" s="10"/>
      <c r="H8" s="11"/>
      <c r="I8" s="99" t="s">
        <v>66</v>
      </c>
      <c r="J8" s="103"/>
      <c r="K8" s="103"/>
      <c r="L8" s="103"/>
      <c r="M8" s="103"/>
      <c r="N8" s="103"/>
      <c r="O8" s="103"/>
      <c r="P8" s="103"/>
      <c r="Q8" s="103"/>
      <c r="R8" s="104"/>
      <c r="S8" s="14"/>
    </row>
    <row r="9" spans="1:19" ht="15.6" x14ac:dyDescent="0.3">
      <c r="A9" s="12">
        <v>4</v>
      </c>
      <c r="B9" s="13" t="s">
        <v>5</v>
      </c>
      <c r="C9" s="96">
        <v>67.528760190472198</v>
      </c>
      <c r="D9" s="97">
        <v>9.0399436685606247</v>
      </c>
      <c r="E9" s="97">
        <v>68.250519558560214</v>
      </c>
      <c r="F9" s="97">
        <v>95.315806530904126</v>
      </c>
      <c r="G9" s="10"/>
      <c r="H9" s="11"/>
      <c r="I9" s="99"/>
      <c r="J9" s="103"/>
      <c r="K9" s="103"/>
      <c r="L9" s="103" t="s">
        <v>66</v>
      </c>
      <c r="M9" s="103"/>
      <c r="N9" s="103"/>
      <c r="O9" s="103"/>
      <c r="P9" s="103"/>
      <c r="Q9" s="103"/>
      <c r="R9" s="104"/>
    </row>
    <row r="10" spans="1:19" ht="15.6" x14ac:dyDescent="0.3">
      <c r="A10" s="17">
        <v>5</v>
      </c>
      <c r="B10" s="18" t="s">
        <v>6</v>
      </c>
      <c r="C10" s="96">
        <v>49.629333321266479</v>
      </c>
      <c r="D10" s="97">
        <v>64.375024060491</v>
      </c>
      <c r="E10" s="97">
        <v>45.822407682065396</v>
      </c>
      <c r="F10" s="97">
        <v>72.009448403110241</v>
      </c>
      <c r="G10" s="10"/>
      <c r="H10" s="11"/>
      <c r="I10" s="99" t="s">
        <v>66</v>
      </c>
      <c r="J10" s="103"/>
      <c r="K10" s="103"/>
      <c r="L10" s="103"/>
      <c r="M10" s="103"/>
      <c r="N10" s="103"/>
      <c r="O10" s="103"/>
      <c r="P10" s="103"/>
      <c r="Q10" s="103"/>
      <c r="R10" s="104"/>
    </row>
    <row r="11" spans="1:19" ht="15.6" x14ac:dyDescent="0.3">
      <c r="A11" s="12">
        <v>6</v>
      </c>
      <c r="B11" s="13" t="s">
        <v>7</v>
      </c>
      <c r="C11" s="96">
        <v>63.651121713575542</v>
      </c>
      <c r="D11" s="97">
        <v>27.159895655471932</v>
      </c>
      <c r="E11" s="97">
        <v>60.78352701889478</v>
      </c>
      <c r="F11" s="97">
        <v>98.367109457904533</v>
      </c>
      <c r="G11" s="10"/>
      <c r="H11" s="11"/>
      <c r="I11" s="99" t="s">
        <v>66</v>
      </c>
      <c r="J11" s="103"/>
      <c r="K11" s="103"/>
      <c r="L11" s="103"/>
      <c r="M11" s="103"/>
      <c r="N11" s="103"/>
      <c r="O11" s="103"/>
      <c r="P11" s="103"/>
      <c r="Q11" s="103"/>
      <c r="R11" s="104"/>
    </row>
    <row r="12" spans="1:19" ht="15.6" x14ac:dyDescent="0.3">
      <c r="A12" s="17">
        <v>7</v>
      </c>
      <c r="B12" s="18" t="s">
        <v>8</v>
      </c>
      <c r="C12" s="96">
        <v>73.281420034914859</v>
      </c>
      <c r="D12" s="97">
        <v>31.129137878896106</v>
      </c>
      <c r="E12" s="97">
        <v>13.839413880480924</v>
      </c>
      <c r="F12" s="97">
        <v>37.176786268427378</v>
      </c>
      <c r="G12" s="10"/>
      <c r="H12" s="11"/>
      <c r="I12" s="99"/>
      <c r="J12" s="103"/>
      <c r="K12" s="103" t="s">
        <v>66</v>
      </c>
      <c r="L12" s="103"/>
      <c r="M12" s="103"/>
      <c r="N12" s="103"/>
      <c r="O12" s="103"/>
      <c r="P12" s="103"/>
      <c r="Q12" s="103"/>
      <c r="R12" s="104"/>
    </row>
    <row r="13" spans="1:19" ht="15.6" x14ac:dyDescent="0.3">
      <c r="A13" s="12">
        <v>8</v>
      </c>
      <c r="B13" s="13" t="s">
        <v>9</v>
      </c>
      <c r="C13" s="19">
        <v>97.691461437462394</v>
      </c>
      <c r="D13" s="20">
        <v>54.903769771467083</v>
      </c>
      <c r="E13" s="20">
        <v>54.814823632847585</v>
      </c>
      <c r="F13" s="20">
        <v>97.849565786959502</v>
      </c>
      <c r="G13" s="21"/>
      <c r="H13" s="22"/>
      <c r="I13" s="99" t="s">
        <v>66</v>
      </c>
      <c r="J13" s="103"/>
      <c r="K13" s="103"/>
      <c r="L13" s="103"/>
      <c r="M13" s="103"/>
      <c r="N13" s="103"/>
      <c r="O13" s="103"/>
      <c r="P13" s="103"/>
      <c r="Q13" s="103"/>
      <c r="R13" s="104"/>
    </row>
    <row r="14" spans="1:19" ht="15.6" x14ac:dyDescent="0.3">
      <c r="A14" s="17">
        <v>9</v>
      </c>
      <c r="B14" s="18" t="s">
        <v>10</v>
      </c>
      <c r="C14" s="19">
        <v>69.522555414638759</v>
      </c>
      <c r="D14" s="20">
        <v>47.523178354123033</v>
      </c>
      <c r="E14" s="20">
        <v>18.786264771214455</v>
      </c>
      <c r="F14" s="20">
        <v>59.286844936429851</v>
      </c>
      <c r="G14" s="21"/>
      <c r="H14" s="22"/>
      <c r="I14" s="99" t="s">
        <v>66</v>
      </c>
      <c r="J14" s="103"/>
      <c r="K14" s="103"/>
      <c r="L14" s="103"/>
      <c r="M14" s="103"/>
      <c r="N14" s="103"/>
      <c r="O14" s="103"/>
      <c r="P14" s="103"/>
      <c r="Q14" s="103"/>
      <c r="R14" s="104"/>
    </row>
    <row r="15" spans="1:19" ht="15.6" x14ac:dyDescent="0.3">
      <c r="A15" s="12">
        <v>10</v>
      </c>
      <c r="B15" s="13" t="s">
        <v>11</v>
      </c>
      <c r="C15" s="19">
        <v>72.836075267433216</v>
      </c>
      <c r="D15" s="20">
        <v>49.078576953329559</v>
      </c>
      <c r="E15" s="20">
        <v>38.787027226898587</v>
      </c>
      <c r="F15" s="20">
        <v>93.388296168576915</v>
      </c>
      <c r="G15" s="21"/>
      <c r="H15" s="22"/>
      <c r="I15" s="99" t="s">
        <v>66</v>
      </c>
      <c r="J15" s="103"/>
      <c r="K15" s="103"/>
      <c r="L15" s="103"/>
      <c r="M15" s="103"/>
      <c r="N15" s="103"/>
      <c r="O15" s="103"/>
      <c r="P15" s="103"/>
      <c r="Q15" s="103"/>
      <c r="R15" s="104"/>
    </row>
    <row r="16" spans="1:19" ht="15.6" x14ac:dyDescent="0.3">
      <c r="A16" s="17">
        <v>11</v>
      </c>
      <c r="B16" s="18" t="s">
        <v>12</v>
      </c>
      <c r="C16" s="19">
        <v>54.304561109319863</v>
      </c>
      <c r="D16" s="20">
        <v>25.184676002104506</v>
      </c>
      <c r="E16" s="20">
        <v>52.399374515708338</v>
      </c>
      <c r="F16" s="20">
        <v>77.67766426857753</v>
      </c>
      <c r="G16" s="21"/>
      <c r="H16" s="22"/>
      <c r="I16" s="99" t="s">
        <v>66</v>
      </c>
      <c r="J16" s="103"/>
      <c r="K16" s="103"/>
      <c r="L16" s="103"/>
      <c r="M16" s="103"/>
      <c r="N16" s="103"/>
      <c r="O16" s="103"/>
      <c r="P16" s="103"/>
      <c r="Q16" s="103"/>
      <c r="R16" s="104"/>
    </row>
    <row r="17" spans="1:18" ht="15.6" x14ac:dyDescent="0.3">
      <c r="A17" s="12">
        <v>12</v>
      </c>
      <c r="B17" s="13" t="s">
        <v>13</v>
      </c>
      <c r="C17" s="19">
        <v>27.238360619161856</v>
      </c>
      <c r="D17" s="20">
        <v>18.518265005971955</v>
      </c>
      <c r="E17" s="20">
        <v>15.45202549504474</v>
      </c>
      <c r="F17" s="20">
        <v>36.0718384828347</v>
      </c>
      <c r="G17" s="21"/>
      <c r="H17" s="22"/>
      <c r="I17" s="99"/>
      <c r="J17" s="103"/>
      <c r="K17" s="103"/>
      <c r="L17" s="103" t="s">
        <v>66</v>
      </c>
      <c r="M17" s="103"/>
      <c r="N17" s="103"/>
      <c r="O17" s="103"/>
      <c r="P17" s="103"/>
      <c r="Q17" s="103"/>
      <c r="R17" s="104"/>
    </row>
    <row r="18" spans="1:18" ht="15.6" x14ac:dyDescent="0.3">
      <c r="A18" s="17">
        <v>13</v>
      </c>
      <c r="B18" s="18" t="s">
        <v>14</v>
      </c>
      <c r="C18" s="19">
        <v>21.212567350235094</v>
      </c>
      <c r="D18" s="20">
        <v>45.633132980286753</v>
      </c>
      <c r="E18" s="20">
        <v>65.684296911912625</v>
      </c>
      <c r="F18" s="20">
        <v>80.202145945143869</v>
      </c>
      <c r="G18" s="21"/>
      <c r="H18" s="22"/>
      <c r="I18" s="99"/>
      <c r="J18" s="103"/>
      <c r="K18" s="103"/>
      <c r="L18" s="103"/>
      <c r="M18" s="103" t="s">
        <v>66</v>
      </c>
      <c r="N18" s="103"/>
      <c r="O18" s="103"/>
      <c r="P18" s="103"/>
      <c r="Q18" s="103"/>
      <c r="R18" s="104"/>
    </row>
    <row r="19" spans="1:18" ht="15.6" x14ac:dyDescent="0.3">
      <c r="A19" s="12">
        <v>14</v>
      </c>
      <c r="B19" s="13" t="s">
        <v>15</v>
      </c>
      <c r="C19" s="19">
        <v>38.581253483574187</v>
      </c>
      <c r="D19" s="20">
        <v>31.426877083994064</v>
      </c>
      <c r="E19" s="20">
        <v>18.034406644489597</v>
      </c>
      <c r="F19" s="20">
        <v>46.783468506635138</v>
      </c>
      <c r="G19" s="21"/>
      <c r="H19" s="22"/>
      <c r="I19" s="99" t="s">
        <v>66</v>
      </c>
      <c r="J19" s="103"/>
      <c r="K19" s="103"/>
      <c r="L19" s="103"/>
      <c r="M19" s="103"/>
      <c r="N19" s="103"/>
      <c r="O19" s="103"/>
      <c r="P19" s="103"/>
      <c r="Q19" s="103"/>
      <c r="R19" s="104"/>
    </row>
    <row r="20" spans="1:18" ht="15.6" x14ac:dyDescent="0.3">
      <c r="A20" s="23">
        <v>15</v>
      </c>
      <c r="B20" s="24" t="s">
        <v>16</v>
      </c>
      <c r="C20" s="19">
        <v>47.67344429172298</v>
      </c>
      <c r="D20" s="20">
        <v>49.401678250444512</v>
      </c>
      <c r="E20" s="20">
        <v>57.053537652805275</v>
      </c>
      <c r="F20" s="20">
        <v>95.521279361592619</v>
      </c>
      <c r="G20" s="21"/>
      <c r="H20" s="22"/>
      <c r="I20" s="99" t="s">
        <v>66</v>
      </c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18" ht="15.6" x14ac:dyDescent="0.3">
      <c r="A21" s="12">
        <v>16</v>
      </c>
      <c r="B21" s="13" t="s">
        <v>17</v>
      </c>
      <c r="C21" s="19">
        <v>33.958794779974653</v>
      </c>
      <c r="D21" s="20">
        <v>12.155732571943219</v>
      </c>
      <c r="E21" s="20">
        <v>6.960672889876431</v>
      </c>
      <c r="F21" s="20">
        <v>14.635547745746718</v>
      </c>
      <c r="G21" s="21"/>
      <c r="H21" s="22"/>
      <c r="I21" s="99"/>
      <c r="J21" s="103"/>
      <c r="K21" s="103"/>
      <c r="L21" s="103"/>
      <c r="M21" s="103"/>
      <c r="N21" s="103"/>
      <c r="O21" s="103"/>
      <c r="P21" s="103"/>
      <c r="Q21" s="103"/>
      <c r="R21" s="104" t="s">
        <v>66</v>
      </c>
    </row>
    <row r="22" spans="1:18" ht="15.6" x14ac:dyDescent="0.3">
      <c r="A22" s="23">
        <v>17</v>
      </c>
      <c r="B22" s="24" t="s">
        <v>18</v>
      </c>
      <c r="C22" s="19">
        <v>25.244513662790684</v>
      </c>
      <c r="D22" s="20">
        <v>15.423513756381299</v>
      </c>
      <c r="E22" s="20">
        <v>41.290547728697611</v>
      </c>
      <c r="F22" s="20">
        <v>76.209878263282917</v>
      </c>
      <c r="G22" s="21"/>
      <c r="H22" s="22"/>
      <c r="I22" s="99"/>
      <c r="J22" s="103"/>
      <c r="K22" s="103"/>
      <c r="L22" s="103" t="s">
        <v>66</v>
      </c>
      <c r="M22" s="103"/>
      <c r="N22" s="105"/>
      <c r="O22" s="103"/>
      <c r="P22" s="103"/>
      <c r="Q22" s="103"/>
      <c r="R22" s="104"/>
    </row>
    <row r="23" spans="1:18" ht="15.6" x14ac:dyDescent="0.3">
      <c r="A23" s="12">
        <v>18</v>
      </c>
      <c r="B23" s="13" t="s">
        <v>19</v>
      </c>
      <c r="C23" s="19">
        <v>16.292605388579258</v>
      </c>
      <c r="D23" s="20">
        <v>13.822986413920599</v>
      </c>
      <c r="E23" s="20">
        <v>45.968252200234595</v>
      </c>
      <c r="F23" s="20">
        <v>42.740169406329812</v>
      </c>
      <c r="G23" s="21"/>
      <c r="H23" s="22"/>
      <c r="I23" s="99"/>
      <c r="J23" s="103"/>
      <c r="K23" s="103"/>
      <c r="L23" s="103"/>
      <c r="M23" s="103"/>
      <c r="N23" s="105"/>
      <c r="O23" s="103"/>
      <c r="P23" s="103"/>
      <c r="Q23" s="103" t="s">
        <v>66</v>
      </c>
      <c r="R23" s="104"/>
    </row>
    <row r="24" spans="1:18" ht="15.6" x14ac:dyDescent="0.3">
      <c r="A24" s="25">
        <v>19</v>
      </c>
      <c r="B24" s="26" t="s">
        <v>20</v>
      </c>
      <c r="C24" s="19">
        <v>13.930056539325694</v>
      </c>
      <c r="D24" s="20">
        <v>48.656339788283518</v>
      </c>
      <c r="E24" s="20">
        <v>16.552994582367432</v>
      </c>
      <c r="F24" s="20">
        <v>88.346312599187229</v>
      </c>
      <c r="G24" s="21"/>
      <c r="H24" s="22"/>
      <c r="I24" s="99"/>
      <c r="J24" s="103"/>
      <c r="K24" s="103"/>
      <c r="L24" s="103"/>
      <c r="M24" s="103" t="s">
        <v>66</v>
      </c>
      <c r="N24" s="103"/>
      <c r="O24" s="103"/>
      <c r="P24" s="103"/>
      <c r="Q24" s="103"/>
      <c r="R24" s="104"/>
    </row>
    <row r="25" spans="1:18" ht="15.6" x14ac:dyDescent="0.3">
      <c r="A25" s="12">
        <v>20</v>
      </c>
      <c r="B25" s="13" t="s">
        <v>21</v>
      </c>
      <c r="C25" s="19">
        <v>13.227812829245703</v>
      </c>
      <c r="D25" s="20">
        <v>28.268167166916431</v>
      </c>
      <c r="E25" s="20">
        <v>8.6797226657420339</v>
      </c>
      <c r="F25" s="20">
        <v>30.655681792765417</v>
      </c>
      <c r="G25" s="21"/>
      <c r="H25" s="22"/>
      <c r="I25" s="99"/>
      <c r="J25" s="103"/>
      <c r="K25" s="103"/>
      <c r="L25" s="103"/>
      <c r="M25" s="103"/>
      <c r="N25" s="103"/>
      <c r="O25" s="103"/>
      <c r="P25" s="103" t="s">
        <v>66</v>
      </c>
      <c r="Q25" s="103"/>
      <c r="R25" s="104"/>
    </row>
    <row r="26" spans="1:18" ht="15.6" x14ac:dyDescent="0.3">
      <c r="A26" s="23">
        <v>21</v>
      </c>
      <c r="B26" s="24" t="s">
        <v>22</v>
      </c>
      <c r="C26" s="19">
        <v>79.831122598497231</v>
      </c>
      <c r="D26" s="20">
        <v>29.29949562867322</v>
      </c>
      <c r="E26" s="20">
        <v>19.837616535470389</v>
      </c>
      <c r="F26" s="20">
        <v>71.575772063038912</v>
      </c>
      <c r="G26" s="21"/>
      <c r="H26" s="22"/>
      <c r="I26" s="99" t="s">
        <v>66</v>
      </c>
      <c r="J26" s="103"/>
      <c r="K26" s="103"/>
      <c r="L26" s="103"/>
      <c r="M26" s="103"/>
      <c r="N26" s="103"/>
      <c r="O26" s="103"/>
      <c r="P26" s="103"/>
      <c r="Q26" s="103"/>
      <c r="R26" s="104"/>
    </row>
    <row r="27" spans="1:18" ht="15.6" x14ac:dyDescent="0.3">
      <c r="A27" s="12">
        <v>22</v>
      </c>
      <c r="B27" s="13" t="s">
        <v>23</v>
      </c>
      <c r="C27" s="19">
        <v>19.957245296054172</v>
      </c>
      <c r="D27" s="20">
        <v>62.916458977490805</v>
      </c>
      <c r="E27" s="20">
        <v>19.929536171038919</v>
      </c>
      <c r="F27" s="20">
        <v>58.204850988678245</v>
      </c>
      <c r="G27" s="21"/>
      <c r="H27" s="22"/>
      <c r="I27" s="99"/>
      <c r="J27" s="103"/>
      <c r="K27" s="103"/>
      <c r="L27" s="103"/>
      <c r="M27" s="103" t="s">
        <v>66</v>
      </c>
      <c r="N27" s="103"/>
      <c r="O27" s="103"/>
      <c r="P27" s="103"/>
      <c r="Q27" s="103"/>
      <c r="R27" s="104"/>
    </row>
    <row r="28" spans="1:18" ht="15.6" x14ac:dyDescent="0.3">
      <c r="A28" s="23">
        <v>23</v>
      </c>
      <c r="B28" s="24" t="s">
        <v>24</v>
      </c>
      <c r="C28" s="19">
        <v>31.781178041959279</v>
      </c>
      <c r="D28" s="20">
        <v>65.165557361552885</v>
      </c>
      <c r="E28" s="20">
        <v>53.708969587854902</v>
      </c>
      <c r="F28" s="20">
        <v>73.494714768999827</v>
      </c>
      <c r="G28" s="21"/>
      <c r="H28" s="22"/>
      <c r="I28" s="99" t="s">
        <v>66</v>
      </c>
      <c r="J28" s="103"/>
      <c r="K28" s="103"/>
      <c r="L28" s="103"/>
      <c r="M28" s="103"/>
      <c r="N28" s="103"/>
      <c r="O28" s="103"/>
      <c r="P28" s="103"/>
      <c r="Q28" s="103"/>
      <c r="R28" s="104"/>
    </row>
    <row r="29" spans="1:18" ht="15.6" x14ac:dyDescent="0.3">
      <c r="A29" s="12">
        <v>24</v>
      </c>
      <c r="B29" s="13" t="s">
        <v>25</v>
      </c>
      <c r="C29" s="19">
        <v>46.283865611371269</v>
      </c>
      <c r="D29" s="20">
        <v>26.368049253744619</v>
      </c>
      <c r="E29" s="20">
        <v>59.865315641381123</v>
      </c>
      <c r="F29" s="20">
        <v>63.897773261176596</v>
      </c>
      <c r="G29" s="21"/>
      <c r="H29" s="22"/>
      <c r="I29" s="99" t="s">
        <v>66</v>
      </c>
      <c r="J29" s="103"/>
      <c r="K29" s="103"/>
      <c r="L29" s="103"/>
      <c r="M29" s="103"/>
      <c r="N29" s="103"/>
      <c r="O29" s="103"/>
      <c r="P29" s="103"/>
      <c r="Q29" s="103"/>
      <c r="R29" s="104"/>
    </row>
    <row r="30" spans="1:18" ht="15.6" x14ac:dyDescent="0.3">
      <c r="A30" s="23">
        <v>25</v>
      </c>
      <c r="B30" s="24" t="s">
        <v>26</v>
      </c>
      <c r="C30" s="19">
        <v>49.143983197164879</v>
      </c>
      <c r="D30" s="20">
        <v>35.21474163875839</v>
      </c>
      <c r="E30" s="20">
        <v>21.965936178917566</v>
      </c>
      <c r="F30" s="20">
        <v>95.952028635769992</v>
      </c>
      <c r="G30" s="21"/>
      <c r="H30" s="22"/>
      <c r="I30" s="99" t="s">
        <v>66</v>
      </c>
      <c r="J30" s="103"/>
      <c r="K30" s="103"/>
      <c r="L30" s="103"/>
      <c r="M30" s="103"/>
      <c r="N30" s="103"/>
      <c r="O30" s="103"/>
      <c r="P30" s="103"/>
      <c r="Q30" s="103"/>
      <c r="R30" s="104"/>
    </row>
    <row r="31" spans="1:18" ht="15.6" x14ac:dyDescent="0.3">
      <c r="A31" s="12">
        <v>26</v>
      </c>
      <c r="B31" s="13" t="s">
        <v>27</v>
      </c>
      <c r="C31" s="19">
        <v>40.076815755649633</v>
      </c>
      <c r="D31" s="20">
        <v>60.627369918459451</v>
      </c>
      <c r="E31" s="20">
        <v>42.569687792469999</v>
      </c>
      <c r="F31" s="20">
        <v>79.769605259954147</v>
      </c>
      <c r="G31" s="21"/>
      <c r="H31" s="22"/>
      <c r="I31" s="99" t="s">
        <v>66</v>
      </c>
      <c r="J31" s="103"/>
      <c r="K31" s="103"/>
      <c r="L31" s="103"/>
      <c r="M31" s="103"/>
      <c r="N31" s="103"/>
      <c r="O31" s="103"/>
      <c r="P31" s="103"/>
      <c r="Q31" s="103"/>
      <c r="R31" s="104"/>
    </row>
    <row r="32" spans="1:18" ht="15.6" x14ac:dyDescent="0.3">
      <c r="A32" s="23">
        <v>27</v>
      </c>
      <c r="B32" s="24" t="s">
        <v>28</v>
      </c>
      <c r="C32" s="19">
        <v>64.163246486728013</v>
      </c>
      <c r="D32" s="20">
        <v>33.005551120456559</v>
      </c>
      <c r="E32" s="20">
        <v>12.123555374048703</v>
      </c>
      <c r="F32" s="20">
        <v>38.419305101156915</v>
      </c>
      <c r="G32" s="21"/>
      <c r="H32" s="22"/>
      <c r="I32" s="99"/>
      <c r="J32" s="103"/>
      <c r="K32" s="103" t="s">
        <v>66</v>
      </c>
      <c r="L32" s="103"/>
      <c r="M32" s="103"/>
      <c r="N32" s="103"/>
      <c r="O32" s="103"/>
      <c r="P32" s="103"/>
      <c r="Q32" s="103"/>
      <c r="R32" s="104"/>
    </row>
    <row r="33" spans="1:18" ht="15.6" x14ac:dyDescent="0.3">
      <c r="A33" s="12">
        <v>28</v>
      </c>
      <c r="B33" s="13" t="s">
        <v>29</v>
      </c>
      <c r="C33" s="19">
        <v>10.726485582961336</v>
      </c>
      <c r="D33" s="20">
        <v>24.180467199855769</v>
      </c>
      <c r="E33" s="20">
        <v>79.462059191105283</v>
      </c>
      <c r="F33" s="20">
        <v>51.882138701306637</v>
      </c>
      <c r="G33" s="21"/>
      <c r="H33" s="22"/>
      <c r="I33" s="99"/>
      <c r="J33" s="103"/>
      <c r="K33" s="103"/>
      <c r="L33" s="103"/>
      <c r="M33" s="103"/>
      <c r="N33" s="103"/>
      <c r="O33" s="103"/>
      <c r="P33" s="103"/>
      <c r="Q33" s="103" t="s">
        <v>66</v>
      </c>
      <c r="R33" s="104"/>
    </row>
    <row r="34" spans="1:18" ht="15.6" x14ac:dyDescent="0.3">
      <c r="A34" s="23">
        <v>29</v>
      </c>
      <c r="B34" s="24" t="s">
        <v>30</v>
      </c>
      <c r="C34" s="19">
        <v>26.729353191002225</v>
      </c>
      <c r="D34" s="20">
        <v>15.556595648822427</v>
      </c>
      <c r="E34" s="20">
        <v>15.250648617218147</v>
      </c>
      <c r="F34" s="20">
        <v>70.28889756840374</v>
      </c>
      <c r="G34" s="21"/>
      <c r="H34" s="22"/>
      <c r="I34" s="99"/>
      <c r="J34" s="103"/>
      <c r="K34" s="103"/>
      <c r="L34" s="103" t="s">
        <v>66</v>
      </c>
      <c r="M34" s="103"/>
      <c r="N34" s="103"/>
      <c r="O34" s="103"/>
      <c r="P34" s="103"/>
      <c r="Q34" s="103"/>
      <c r="R34" s="104"/>
    </row>
    <row r="35" spans="1:18" ht="15.6" x14ac:dyDescent="0.3">
      <c r="A35" s="12">
        <v>30</v>
      </c>
      <c r="B35" s="13" t="s">
        <v>31</v>
      </c>
      <c r="C35" s="19">
        <v>74.211799307703387</v>
      </c>
      <c r="D35" s="20">
        <v>73.70193206660926</v>
      </c>
      <c r="E35" s="20">
        <v>79.874356037075557</v>
      </c>
      <c r="F35" s="20">
        <v>64.033189817606768</v>
      </c>
      <c r="G35" s="21"/>
      <c r="H35" s="22"/>
      <c r="I35" s="99" t="s">
        <v>66</v>
      </c>
      <c r="J35" s="103"/>
      <c r="K35" s="103"/>
      <c r="L35" s="103"/>
      <c r="M35" s="103"/>
      <c r="N35" s="103"/>
      <c r="O35" s="103"/>
      <c r="P35" s="103"/>
      <c r="Q35" s="103"/>
      <c r="R35" s="104"/>
    </row>
    <row r="36" spans="1:18" ht="15.6" x14ac:dyDescent="0.3">
      <c r="A36" s="23">
        <v>31</v>
      </c>
      <c r="B36" s="24" t="s">
        <v>32</v>
      </c>
      <c r="C36" s="19">
        <v>38.520362061113147</v>
      </c>
      <c r="D36" s="20">
        <v>49.41169857767941</v>
      </c>
      <c r="E36" s="20">
        <v>60.351340705170344</v>
      </c>
      <c r="F36" s="20">
        <v>60.472490228656042</v>
      </c>
      <c r="G36" s="21"/>
      <c r="H36" s="22"/>
      <c r="I36" s="99" t="s">
        <v>66</v>
      </c>
      <c r="J36" s="103"/>
      <c r="K36" s="103"/>
      <c r="L36" s="103"/>
      <c r="M36" s="103"/>
      <c r="N36" s="103"/>
      <c r="O36" s="103"/>
      <c r="P36" s="103"/>
      <c r="Q36" s="103"/>
      <c r="R36" s="104"/>
    </row>
    <row r="37" spans="1:18" ht="15.6" x14ac:dyDescent="0.3">
      <c r="A37" s="12">
        <v>32</v>
      </c>
      <c r="B37" s="27" t="s">
        <v>33</v>
      </c>
      <c r="C37" s="19">
        <v>10.770919902639552</v>
      </c>
      <c r="D37" s="20">
        <v>41.813587378971995</v>
      </c>
      <c r="E37" s="20">
        <v>8.2805153229783119</v>
      </c>
      <c r="F37" s="20">
        <v>69.876329543784379</v>
      </c>
      <c r="G37" s="21"/>
      <c r="H37" s="22"/>
      <c r="I37" s="99"/>
      <c r="J37" s="103"/>
      <c r="K37" s="103"/>
      <c r="L37" s="103"/>
      <c r="M37" s="103"/>
      <c r="N37" s="103"/>
      <c r="O37" s="103"/>
      <c r="P37" s="103" t="s">
        <v>66</v>
      </c>
      <c r="Q37" s="103"/>
      <c r="R37" s="104"/>
    </row>
    <row r="38" spans="1:18" ht="15.6" x14ac:dyDescent="0.3">
      <c r="A38" s="28">
        <v>33</v>
      </c>
      <c r="B38" s="26" t="s">
        <v>34</v>
      </c>
      <c r="C38" s="19">
        <v>86.799348481138949</v>
      </c>
      <c r="D38" s="20">
        <v>87.772016991361667</v>
      </c>
      <c r="E38" s="20">
        <v>71.396784446443675</v>
      </c>
      <c r="F38" s="20">
        <v>94.929295277757547</v>
      </c>
      <c r="G38" s="21"/>
      <c r="H38" s="22"/>
      <c r="I38" s="99" t="s">
        <v>66</v>
      </c>
      <c r="J38" s="103"/>
      <c r="K38" s="103"/>
      <c r="L38" s="103"/>
      <c r="M38" s="103"/>
      <c r="N38" s="103"/>
      <c r="O38" s="103"/>
      <c r="P38" s="103"/>
      <c r="Q38" s="103"/>
      <c r="R38" s="104"/>
    </row>
    <row r="39" spans="1:18" ht="15.6" x14ac:dyDescent="0.3">
      <c r="A39" s="12">
        <v>34</v>
      </c>
      <c r="B39" s="13" t="s">
        <v>35</v>
      </c>
      <c r="C39" s="19">
        <v>84.387811898150005</v>
      </c>
      <c r="D39" s="20">
        <v>72.293870425379509</v>
      </c>
      <c r="E39" s="20">
        <v>74.516598013173962</v>
      </c>
      <c r="F39" s="20">
        <v>100</v>
      </c>
      <c r="G39" s="21"/>
      <c r="H39" s="22"/>
      <c r="I39" s="99" t="s">
        <v>66</v>
      </c>
      <c r="J39" s="103"/>
      <c r="K39" s="103"/>
      <c r="L39" s="103"/>
      <c r="M39" s="103"/>
      <c r="N39" s="103"/>
      <c r="O39" s="103"/>
      <c r="P39" s="103"/>
      <c r="Q39" s="103"/>
      <c r="R39" s="104"/>
    </row>
    <row r="40" spans="1:18" ht="15.6" x14ac:dyDescent="0.3">
      <c r="A40" s="25">
        <v>35</v>
      </c>
      <c r="B40" s="26" t="s">
        <v>36</v>
      </c>
      <c r="C40" s="19">
        <v>31.362271429125677</v>
      </c>
      <c r="D40" s="20">
        <v>28.897018754209121</v>
      </c>
      <c r="E40" s="20">
        <v>47.879779710416756</v>
      </c>
      <c r="F40" s="20">
        <v>61.000033485275992</v>
      </c>
      <c r="G40" s="21"/>
      <c r="H40" s="22"/>
      <c r="I40" s="99" t="s">
        <v>66</v>
      </c>
      <c r="J40" s="103"/>
      <c r="K40" s="103"/>
      <c r="L40" s="103"/>
      <c r="M40" s="103"/>
      <c r="N40" s="103"/>
      <c r="O40" s="103"/>
      <c r="P40" s="103"/>
      <c r="Q40" s="103"/>
      <c r="R40" s="104"/>
    </row>
    <row r="41" spans="1:18" ht="15.6" x14ac:dyDescent="0.3">
      <c r="A41" s="29">
        <v>36</v>
      </c>
      <c r="B41" s="13" t="s">
        <v>37</v>
      </c>
      <c r="C41" s="19">
        <v>30.936530762856805</v>
      </c>
      <c r="D41" s="20">
        <v>8.7040567452207309</v>
      </c>
      <c r="E41" s="20">
        <v>74.14026297524083</v>
      </c>
      <c r="F41" s="20">
        <v>77.564921764001127</v>
      </c>
      <c r="G41" s="21"/>
      <c r="H41" s="22"/>
      <c r="I41" s="99"/>
      <c r="J41" s="103"/>
      <c r="K41" s="103"/>
      <c r="L41" s="103" t="s">
        <v>66</v>
      </c>
      <c r="M41" s="103"/>
      <c r="N41" s="103"/>
      <c r="O41" s="103"/>
      <c r="P41" s="103"/>
      <c r="Q41" s="103"/>
      <c r="R41" s="104"/>
    </row>
    <row r="42" spans="1:18" ht="15.6" x14ac:dyDescent="0.3">
      <c r="A42" s="25">
        <v>37</v>
      </c>
      <c r="B42" s="26" t="s">
        <v>38</v>
      </c>
      <c r="C42" s="19">
        <v>71.41689042319372</v>
      </c>
      <c r="D42" s="20">
        <v>49.245240076138039</v>
      </c>
      <c r="E42" s="20">
        <v>42.189716515325472</v>
      </c>
      <c r="F42" s="20">
        <v>98.615919941990597</v>
      </c>
      <c r="G42" s="21"/>
      <c r="H42" s="22"/>
      <c r="I42" s="99" t="s">
        <v>66</v>
      </c>
      <c r="J42" s="103"/>
      <c r="K42" s="103"/>
      <c r="L42" s="103"/>
      <c r="M42" s="103"/>
      <c r="N42" s="103"/>
      <c r="O42" s="103"/>
      <c r="P42" s="103"/>
      <c r="Q42" s="103"/>
      <c r="R42" s="104"/>
    </row>
    <row r="43" spans="1:18" ht="15.6" x14ac:dyDescent="0.3">
      <c r="A43" s="12">
        <v>38</v>
      </c>
      <c r="B43" s="13" t="s">
        <v>39</v>
      </c>
      <c r="C43" s="19">
        <v>20.035419968066019</v>
      </c>
      <c r="D43" s="20">
        <v>31.666566958708266</v>
      </c>
      <c r="E43" s="20">
        <v>33.363193123729097</v>
      </c>
      <c r="F43" s="20">
        <v>72.051515382031482</v>
      </c>
      <c r="G43" s="21"/>
      <c r="H43" s="22"/>
      <c r="I43" s="99"/>
      <c r="J43" s="103"/>
      <c r="K43" s="103"/>
      <c r="L43" s="103"/>
      <c r="M43" s="103" t="s">
        <v>66</v>
      </c>
      <c r="N43" s="103"/>
      <c r="O43" s="103"/>
      <c r="P43" s="103"/>
      <c r="Q43" s="103"/>
      <c r="R43" s="104"/>
    </row>
    <row r="44" spans="1:18" ht="15.6" x14ac:dyDescent="0.3">
      <c r="A44" s="28">
        <v>39</v>
      </c>
      <c r="B44" s="26" t="s">
        <v>40</v>
      </c>
      <c r="C44" s="19">
        <v>86.407485876619702</v>
      </c>
      <c r="D44" s="20">
        <v>23.509337115772926</v>
      </c>
      <c r="E44" s="20">
        <v>14.045945455342764</v>
      </c>
      <c r="F44" s="20">
        <v>35.545298496250375</v>
      </c>
      <c r="G44" s="21"/>
      <c r="H44" s="22"/>
      <c r="I44" s="99"/>
      <c r="J44" s="103"/>
      <c r="K44" s="103"/>
      <c r="L44" s="103"/>
      <c r="M44" s="103"/>
      <c r="N44" s="103"/>
      <c r="O44" s="103" t="s">
        <v>66</v>
      </c>
      <c r="P44" s="103"/>
      <c r="Q44" s="103"/>
      <c r="R44" s="104"/>
    </row>
    <row r="45" spans="1:18" ht="15.6" x14ac:dyDescent="0.3">
      <c r="A45" s="12">
        <v>40</v>
      </c>
      <c r="B45" s="13" t="s">
        <v>41</v>
      </c>
      <c r="C45" s="19">
        <v>69.730506262870648</v>
      </c>
      <c r="D45" s="20">
        <v>35.430536156337659</v>
      </c>
      <c r="E45" s="20">
        <v>8.3729304667510203</v>
      </c>
      <c r="F45" s="20">
        <v>15.468592395528718</v>
      </c>
      <c r="G45" s="21"/>
      <c r="H45" s="22"/>
      <c r="I45" s="99"/>
      <c r="J45" s="103"/>
      <c r="K45" s="103"/>
      <c r="L45" s="103"/>
      <c r="M45" s="103"/>
      <c r="N45" s="103" t="s">
        <v>66</v>
      </c>
      <c r="O45" s="103"/>
      <c r="P45" s="103"/>
      <c r="Q45" s="103"/>
      <c r="R45" s="104"/>
    </row>
    <row r="46" spans="1:18" ht="15.6" x14ac:dyDescent="0.3">
      <c r="A46" s="25">
        <v>41</v>
      </c>
      <c r="B46" s="26" t="s">
        <v>42</v>
      </c>
      <c r="C46" s="19">
        <v>28.059216642239722</v>
      </c>
      <c r="D46" s="20">
        <v>42.446823814534326</v>
      </c>
      <c r="E46" s="20">
        <v>23.011259721307685</v>
      </c>
      <c r="F46" s="20">
        <v>18.065848843741385</v>
      </c>
      <c r="G46" s="21"/>
      <c r="H46" s="22"/>
      <c r="I46" s="99"/>
      <c r="J46" s="103" t="s">
        <v>66</v>
      </c>
      <c r="K46" s="103"/>
      <c r="L46" s="103"/>
      <c r="M46" s="103"/>
      <c r="N46" s="103"/>
      <c r="O46" s="103"/>
      <c r="P46" s="103"/>
      <c r="Q46" s="103"/>
      <c r="R46" s="104"/>
    </row>
    <row r="47" spans="1:18" ht="15.6" x14ac:dyDescent="0.3">
      <c r="A47" s="30">
        <v>42</v>
      </c>
      <c r="B47" s="31" t="s">
        <v>43</v>
      </c>
      <c r="C47" s="19">
        <v>84.063176864258665</v>
      </c>
      <c r="D47" s="20">
        <v>71.681545719964703</v>
      </c>
      <c r="E47" s="20">
        <v>76.479157891891688</v>
      </c>
      <c r="F47" s="20">
        <v>97.609485081019159</v>
      </c>
      <c r="G47" s="21"/>
      <c r="H47" s="22"/>
      <c r="I47" s="99" t="s">
        <v>66</v>
      </c>
      <c r="J47" s="103"/>
      <c r="K47" s="103"/>
      <c r="L47" s="103"/>
      <c r="M47" s="103"/>
      <c r="N47" s="103"/>
      <c r="O47" s="103"/>
      <c r="P47" s="103"/>
      <c r="Q47" s="103"/>
      <c r="R47" s="104"/>
    </row>
    <row r="48" spans="1:18" ht="15.6" x14ac:dyDescent="0.3">
      <c r="A48" s="32">
        <v>43</v>
      </c>
      <c r="B48" s="33" t="s">
        <v>44</v>
      </c>
      <c r="C48" s="19">
        <v>15.286713703741556</v>
      </c>
      <c r="D48" s="20">
        <v>16.291956257082614</v>
      </c>
      <c r="E48" s="20">
        <v>25.097537392278419</v>
      </c>
      <c r="F48" s="20">
        <v>39.234254493826114</v>
      </c>
      <c r="G48" s="21"/>
      <c r="H48" s="22"/>
      <c r="I48" s="99"/>
      <c r="J48" s="103"/>
      <c r="K48" s="103"/>
      <c r="L48" s="103"/>
      <c r="M48" s="103"/>
      <c r="N48" s="103"/>
      <c r="O48" s="103"/>
      <c r="P48" s="103"/>
      <c r="Q48" s="103" t="s">
        <v>66</v>
      </c>
      <c r="R48" s="104"/>
    </row>
    <row r="49" spans="1:20" ht="15.6" x14ac:dyDescent="0.3">
      <c r="A49" s="34">
        <v>44</v>
      </c>
      <c r="B49" s="31" t="s">
        <v>45</v>
      </c>
      <c r="C49" s="19">
        <v>97.941142094320028</v>
      </c>
      <c r="D49" s="20">
        <v>63.898669072704017</v>
      </c>
      <c r="E49" s="20">
        <v>71.499379252828746</v>
      </c>
      <c r="F49" s="20">
        <v>95.264151744153068</v>
      </c>
      <c r="G49" s="21"/>
      <c r="H49" s="22"/>
      <c r="I49" s="99" t="s">
        <v>66</v>
      </c>
      <c r="J49" s="103"/>
      <c r="K49" s="103"/>
      <c r="L49" s="103"/>
      <c r="M49" s="103"/>
      <c r="N49" s="103"/>
      <c r="O49" s="103"/>
      <c r="P49" s="103"/>
      <c r="Q49" s="103"/>
      <c r="R49" s="104"/>
    </row>
    <row r="50" spans="1:20" ht="15.6" x14ac:dyDescent="0.3">
      <c r="A50" s="35">
        <v>45</v>
      </c>
      <c r="B50" s="33" t="s">
        <v>46</v>
      </c>
      <c r="C50" s="19">
        <v>12.958020814788204</v>
      </c>
      <c r="D50" s="20">
        <v>53.685151637621708</v>
      </c>
      <c r="E50" s="20">
        <v>28.263217086709417</v>
      </c>
      <c r="F50" s="20">
        <v>39.375635050185714</v>
      </c>
      <c r="G50" s="21"/>
      <c r="H50" s="22"/>
      <c r="I50" s="99"/>
      <c r="J50" s="103"/>
      <c r="K50" s="103"/>
      <c r="L50" s="103"/>
      <c r="M50" s="103" t="s">
        <v>66</v>
      </c>
      <c r="N50" s="103"/>
      <c r="O50" s="103"/>
      <c r="P50" s="103"/>
      <c r="Q50" s="103"/>
      <c r="R50" s="104"/>
    </row>
    <row r="51" spans="1:20" ht="15.6" x14ac:dyDescent="0.3">
      <c r="A51" s="36">
        <v>46</v>
      </c>
      <c r="B51" s="37" t="s">
        <v>47</v>
      </c>
      <c r="C51" s="19">
        <v>25.129876926301719</v>
      </c>
      <c r="D51" s="20">
        <v>60.420564798153997</v>
      </c>
      <c r="E51" s="20">
        <v>53.897216505196333</v>
      </c>
      <c r="F51" s="20">
        <v>77.794899394594225</v>
      </c>
      <c r="G51" s="21"/>
      <c r="H51" s="22"/>
      <c r="I51" s="99" t="s">
        <v>66</v>
      </c>
      <c r="J51" s="103"/>
      <c r="K51" s="103"/>
      <c r="L51" s="103"/>
      <c r="M51" s="103"/>
      <c r="N51" s="103"/>
      <c r="O51" s="103"/>
      <c r="P51" s="103"/>
      <c r="Q51" s="103"/>
      <c r="R51" s="104"/>
    </row>
    <row r="52" spans="1:20" ht="15.6" x14ac:dyDescent="0.3">
      <c r="A52" s="38">
        <v>47</v>
      </c>
      <c r="B52" s="39" t="s">
        <v>48</v>
      </c>
      <c r="C52" s="19">
        <v>67.544876296477568</v>
      </c>
      <c r="D52" s="20">
        <v>45.06546968549074</v>
      </c>
      <c r="E52" s="20">
        <v>93.530021020213624</v>
      </c>
      <c r="F52" s="20">
        <v>95.353085244837473</v>
      </c>
      <c r="G52" s="21"/>
      <c r="H52" s="22"/>
      <c r="I52" s="99" t="s">
        <v>66</v>
      </c>
      <c r="J52" s="103"/>
      <c r="K52" s="103"/>
      <c r="L52" s="103"/>
      <c r="M52" s="103"/>
      <c r="N52" s="103"/>
      <c r="O52" s="103"/>
      <c r="P52" s="103"/>
      <c r="Q52" s="103"/>
      <c r="R52" s="104"/>
    </row>
    <row r="53" spans="1:20" ht="15.6" x14ac:dyDescent="0.3">
      <c r="A53" s="36">
        <v>48</v>
      </c>
      <c r="B53" s="37" t="s">
        <v>49</v>
      </c>
      <c r="C53" s="19">
        <v>59.654675999541752</v>
      </c>
      <c r="D53" s="20">
        <v>69.278724311025314</v>
      </c>
      <c r="E53" s="20">
        <v>88.950630632948744</v>
      </c>
      <c r="F53" s="20">
        <v>100</v>
      </c>
      <c r="G53" s="21"/>
      <c r="H53" s="22"/>
      <c r="I53" s="99" t="s">
        <v>66</v>
      </c>
      <c r="J53" s="103"/>
      <c r="K53" s="103"/>
      <c r="L53" s="103"/>
      <c r="M53" s="103"/>
      <c r="N53" s="103"/>
      <c r="O53" s="103"/>
      <c r="P53" s="103"/>
      <c r="Q53" s="103"/>
      <c r="R53" s="104"/>
      <c r="T53" s="46"/>
    </row>
    <row r="54" spans="1:20" ht="15.6" x14ac:dyDescent="0.3">
      <c r="A54" s="38">
        <v>49</v>
      </c>
      <c r="B54" s="39" t="s">
        <v>50</v>
      </c>
      <c r="C54" s="19">
        <v>49.208789259041055</v>
      </c>
      <c r="D54" s="20">
        <v>72.110780360886892</v>
      </c>
      <c r="E54" s="20">
        <v>12.836782868724109</v>
      </c>
      <c r="F54" s="20">
        <v>86.346553576602233</v>
      </c>
      <c r="G54" s="21"/>
      <c r="H54" s="22"/>
      <c r="I54" s="99"/>
      <c r="J54" s="103"/>
      <c r="K54" s="103" t="s">
        <v>66</v>
      </c>
      <c r="L54" s="103"/>
      <c r="M54" s="103"/>
      <c r="N54" s="103"/>
      <c r="O54" s="103"/>
      <c r="P54" s="103"/>
      <c r="Q54" s="103"/>
      <c r="R54" s="104"/>
      <c r="S54" s="46"/>
      <c r="T54" s="46"/>
    </row>
    <row r="55" spans="1:20" ht="16.2" thickBot="1" x14ac:dyDescent="0.35">
      <c r="A55" s="40">
        <v>50</v>
      </c>
      <c r="B55" s="41" t="s">
        <v>51</v>
      </c>
      <c r="C55" s="42">
        <v>44.348409045349854</v>
      </c>
      <c r="D55" s="43">
        <v>29.884322231538867</v>
      </c>
      <c r="E55" s="43">
        <v>50.872389287001873</v>
      </c>
      <c r="F55" s="43">
        <v>74.349909810978403</v>
      </c>
      <c r="G55" s="21"/>
      <c r="H55" s="44"/>
      <c r="I55" s="100" t="s">
        <v>66</v>
      </c>
      <c r="J55" s="106"/>
      <c r="K55" s="106"/>
      <c r="L55" s="106"/>
      <c r="M55" s="106"/>
      <c r="N55" s="106"/>
      <c r="O55" s="106"/>
      <c r="P55" s="106"/>
      <c r="Q55" s="106"/>
      <c r="R55" s="107"/>
      <c r="S55" s="46"/>
      <c r="T55" s="46"/>
    </row>
    <row r="56" spans="1:20" ht="16.2" thickBot="1" x14ac:dyDescent="0.35">
      <c r="A56" s="47"/>
      <c r="B56" s="47"/>
      <c r="C56" s="45"/>
      <c r="D56" s="45"/>
      <c r="E56" s="45"/>
      <c r="F56" s="45"/>
      <c r="G56" s="45"/>
      <c r="H56" s="89" t="s">
        <v>52</v>
      </c>
      <c r="I56" s="91">
        <f>COUNTIF(I6:I55,"x")</f>
        <v>26</v>
      </c>
      <c r="J56" s="92">
        <f t="shared" ref="J56:R56" si="0">COUNTIF(J6:J55,"x")</f>
        <v>1</v>
      </c>
      <c r="K56" s="92">
        <f>COUNTIF(K6:K55,"x")</f>
        <v>3</v>
      </c>
      <c r="L56" s="92">
        <f t="shared" si="0"/>
        <v>5</v>
      </c>
      <c r="M56" s="92">
        <f t="shared" ref="M56" si="1">COUNTIF(M6:M55,"x")</f>
        <v>6</v>
      </c>
      <c r="N56" s="92">
        <f t="shared" si="0"/>
        <v>1</v>
      </c>
      <c r="O56" s="92">
        <f t="shared" si="0"/>
        <v>1</v>
      </c>
      <c r="P56" s="92">
        <f t="shared" si="0"/>
        <v>3</v>
      </c>
      <c r="Q56" s="92">
        <f t="shared" si="0"/>
        <v>3</v>
      </c>
      <c r="R56" s="93">
        <f t="shared" si="0"/>
        <v>1</v>
      </c>
      <c r="S56" s="16"/>
    </row>
    <row r="57" spans="1:20" s="14" customFormat="1" ht="16.2" thickBot="1" x14ac:dyDescent="0.35">
      <c r="A57" s="47"/>
      <c r="B57" s="47"/>
      <c r="C57" s="48"/>
      <c r="D57" s="48"/>
      <c r="E57" s="48"/>
      <c r="F57" s="48"/>
      <c r="G57" s="48"/>
      <c r="H57" s="49" t="s">
        <v>53</v>
      </c>
      <c r="I57" s="64">
        <f>SUM(I56:R56)</f>
        <v>50</v>
      </c>
      <c r="J57" s="64"/>
      <c r="K57" s="64"/>
      <c r="L57" s="64"/>
      <c r="M57" s="64"/>
      <c r="N57" s="64"/>
      <c r="O57" s="64"/>
      <c r="P57" s="64"/>
      <c r="Q57" s="64"/>
      <c r="R57" s="90"/>
      <c r="S57" s="16"/>
    </row>
    <row r="58" spans="1:20" s="14" customFormat="1" ht="15.6" x14ac:dyDescent="0.3">
      <c r="A58" s="47"/>
      <c r="B58" s="47"/>
      <c r="C58" s="48"/>
      <c r="D58" s="48"/>
      <c r="E58" s="48"/>
      <c r="F58" s="48"/>
      <c r="G58" s="48"/>
      <c r="H58" s="50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20" ht="15.6" x14ac:dyDescent="0.3">
      <c r="A59" s="51" t="s">
        <v>54</v>
      </c>
      <c r="B59" s="51"/>
      <c r="C59" s="52">
        <f>MIN(C6:C55)</f>
        <v>10.726485582961336</v>
      </c>
      <c r="D59" s="52">
        <f t="shared" ref="D59:F59" si="2">MIN(D6:D55)</f>
        <v>8.7040567452207309</v>
      </c>
      <c r="E59" s="52">
        <f t="shared" si="2"/>
        <v>6.960672889876431</v>
      </c>
      <c r="F59" s="52">
        <f t="shared" si="2"/>
        <v>14.635547745746718</v>
      </c>
      <c r="G59" s="10"/>
      <c r="H59" s="10"/>
    </row>
    <row r="60" spans="1:20" ht="16.2" x14ac:dyDescent="0.3">
      <c r="A60" s="53" t="s">
        <v>78</v>
      </c>
      <c r="B60" s="54"/>
      <c r="C60" s="55">
        <f>_xlfn.QUARTILE.EXC(C6:C55,1)</f>
        <v>24.780320413972284</v>
      </c>
      <c r="D60" s="55">
        <f t="shared" ref="D60:F60" si="3">_xlfn.QUARTILE.EXC(D6:D55,1)</f>
        <v>26.961934055040103</v>
      </c>
      <c r="E60" s="55">
        <f t="shared" si="3"/>
        <v>17.664053628959056</v>
      </c>
      <c r="F60" s="55">
        <f t="shared" si="3"/>
        <v>50.607471152638766</v>
      </c>
      <c r="G60" s="56"/>
      <c r="H60" s="56"/>
    </row>
    <row r="61" spans="1:20" x14ac:dyDescent="0.3">
      <c r="A61" s="57" t="s">
        <v>57</v>
      </c>
      <c r="B61" s="58"/>
      <c r="C61" s="59">
        <f>MEDIAN(C6:C55)</f>
        <v>45.316137328360561</v>
      </c>
      <c r="D61" s="59">
        <f t="shared" ref="D61:F61" si="4">MEDIAN(D6:D55)</f>
        <v>42.130205596753157</v>
      </c>
      <c r="E61" s="59">
        <f t="shared" si="4"/>
        <v>41.740132122011545</v>
      </c>
      <c r="F61" s="59">
        <f t="shared" si="4"/>
        <v>72.773115075515648</v>
      </c>
      <c r="G61" s="56"/>
      <c r="H61" s="56"/>
    </row>
    <row r="62" spans="1:20" ht="16.2" x14ac:dyDescent="0.3">
      <c r="A62" s="53" t="s">
        <v>79</v>
      </c>
      <c r="B62" s="54"/>
      <c r="C62" s="55">
        <f>_xlfn.QUARTILE.EXC(C6:C55,3)</f>
        <v>70.15210230295142</v>
      </c>
      <c r="D62" s="55">
        <f t="shared" ref="D62:F62" si="5">_xlfn.QUARTILE.EXC(D6:D55,3)</f>
        <v>61.199642183217293</v>
      </c>
      <c r="E62" s="55">
        <f t="shared" si="5"/>
        <v>60.459387283601451</v>
      </c>
      <c r="F62" s="55">
        <f t="shared" si="5"/>
        <v>95.01300939435643</v>
      </c>
      <c r="G62" s="56"/>
      <c r="H62" s="56"/>
    </row>
    <row r="63" spans="1:20" x14ac:dyDescent="0.3">
      <c r="A63" s="58" t="s">
        <v>59</v>
      </c>
      <c r="B63" s="58"/>
      <c r="C63" s="59">
        <f>MAX(C6:C55)</f>
        <v>97.941142094320028</v>
      </c>
      <c r="D63" s="59">
        <f t="shared" ref="D63:F63" si="6">MAX(D6:D55)</f>
        <v>87.772016991361667</v>
      </c>
      <c r="E63" s="59">
        <f t="shared" si="6"/>
        <v>93.530021020213624</v>
      </c>
      <c r="F63" s="59">
        <f t="shared" si="6"/>
        <v>100</v>
      </c>
      <c r="G63" s="56"/>
      <c r="H63" s="56"/>
    </row>
    <row r="64" spans="1:20" x14ac:dyDescent="0.3">
      <c r="A64" s="14"/>
      <c r="B64" s="14"/>
      <c r="C64" s="60"/>
      <c r="D64" s="60"/>
      <c r="E64" s="60"/>
      <c r="F64" s="60"/>
      <c r="G64" s="60"/>
      <c r="H64" s="60"/>
    </row>
    <row r="65" spans="1:8" x14ac:dyDescent="0.3">
      <c r="A65" s="15"/>
      <c r="B65" s="16"/>
      <c r="C65" s="48"/>
      <c r="D65" s="48"/>
      <c r="E65" s="48"/>
      <c r="F65" s="48"/>
      <c r="G65" s="48"/>
      <c r="H65" s="48"/>
    </row>
    <row r="66" spans="1:8" x14ac:dyDescent="0.3">
      <c r="A66" s="15"/>
      <c r="B66" s="16"/>
      <c r="C66" s="48"/>
      <c r="D66" s="48"/>
      <c r="E66" s="48"/>
      <c r="F66" s="48"/>
      <c r="G66" s="48"/>
      <c r="H66" s="48"/>
    </row>
    <row r="67" spans="1:8" x14ac:dyDescent="0.3">
      <c r="A67" s="61" t="s">
        <v>61</v>
      </c>
      <c r="B67" s="62"/>
      <c r="C67" s="63">
        <f>AVERAGE(C6:C55)</f>
        <v>47.610760770309945</v>
      </c>
      <c r="D67" s="63">
        <f>AVERAGE(D6:D55)</f>
        <v>42.59740977284136</v>
      </c>
      <c r="E67" s="63">
        <f>AVERAGE(E6:E55)</f>
        <v>41.414496656945914</v>
      </c>
      <c r="F67" s="63">
        <f>AVERAGE(F6:F55)</f>
        <v>69.196722591371625</v>
      </c>
      <c r="G67" s="56"/>
      <c r="H67" s="56"/>
    </row>
    <row r="68" spans="1:8" s="14" customFormat="1" x14ac:dyDescent="0.3">
      <c r="A68" s="65" t="s">
        <v>62</v>
      </c>
      <c r="B68" s="66"/>
      <c r="C68" s="67">
        <f>STDEVA(C6:C55)</f>
        <v>26.272772267613849</v>
      </c>
      <c r="D68" s="67">
        <f>STDEVA(D6:D55)</f>
        <v>20.519169356161058</v>
      </c>
      <c r="E68" s="67">
        <f>STDEVA(E6:E55)</f>
        <v>24.942222954585251</v>
      </c>
      <c r="F68" s="67">
        <f>STDEVA(F6:F55)</f>
        <v>24.798106375728789</v>
      </c>
      <c r="G68" s="56"/>
      <c r="H68" s="56"/>
    </row>
    <row r="69" spans="1:8" s="14" customFormat="1" x14ac:dyDescent="0.3">
      <c r="A69" s="15"/>
      <c r="B69" s="16"/>
      <c r="C69" s="48"/>
      <c r="D69" s="48"/>
      <c r="E69" s="48"/>
      <c r="F69" s="48"/>
      <c r="G69" s="48"/>
      <c r="H69" s="48"/>
    </row>
  </sheetData>
  <mergeCells count="4">
    <mergeCell ref="A1:S1"/>
    <mergeCell ref="I4:R4"/>
    <mergeCell ref="H3:R3"/>
    <mergeCell ref="C3:F4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Bone_Vol_Loss_Absolute</vt:lpstr>
      <vt:lpstr>Bone_Vol_Loss_Relative</vt:lpstr>
    </vt:vector>
  </TitlesOfParts>
  <Company>B.Braun Melsungen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Ronja_Alissa Schierjott</dc:creator>
  <cp:lastModifiedBy>Ronja_Alissa Schierjott</cp:lastModifiedBy>
  <dcterms:created xsi:type="dcterms:W3CDTF">2019-03-15T09:19:48Z</dcterms:created>
  <dcterms:modified xsi:type="dcterms:W3CDTF">2019-07-13T11:44:34Z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ronja_alissa.schierjott@aesculap.de</vt:lpwstr>
  </property>
  <property fmtid="{D5CDD505-2E9C-101B-9397-08002B2CF9AE}" pid="6" name="MSIP_Label_97735299-2a7d-4f7d-99cc-db352b8b5a9b_SetDate">
    <vt:lpwstr>2019-03-15T10:20:43.0502128+01:00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ronja_alissa.schierjott@aesculap.de</vt:lpwstr>
  </property>
  <property fmtid="{D5CDD505-2E9C-101B-9397-08002B2CF9AE}" pid="14" name="MSIP_Label_fd058493-e43f-432e-b8cc-adb7daa46640_SetDate">
    <vt:lpwstr>2019-03-15T10:20:43.0502128+01:00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