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Volume" sheetId="1" r:id="rId1"/>
    <sheet name="Volume (2)" sheetId="2" r:id="rId2"/>
    <sheet name="SUV" sheetId="3" r:id="rId3"/>
    <sheet name="SUV normalised" sheetId="4" r:id="rId4"/>
    <sheet name="total = SUV x volume" sheetId="5" r:id="rId5"/>
    <sheet name="total normalised" sheetId="6" r:id="rId6"/>
    <sheet name="Sheet1" sheetId="7" r:id="rId7"/>
    <sheet name="Blad1" sheetId="8" r:id="rId8"/>
    <sheet name="weights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<sst xmlns="http://schemas.openxmlformats.org/spreadsheetml/2006/main" count="842" uniqueCount="35">
  <si>
    <t>FDG</t>
  </si>
  <si>
    <t>Rat1</t>
  </si>
  <si>
    <t>Rat2</t>
  </si>
  <si>
    <t>Rat3</t>
  </si>
  <si>
    <t>Rat4</t>
  </si>
  <si>
    <t>RT</t>
  </si>
  <si>
    <t>Acute cold</t>
  </si>
  <si>
    <t>Acclim cold</t>
  </si>
  <si>
    <t>Uptake in cold</t>
  </si>
  <si>
    <t>MIBG</t>
  </si>
  <si>
    <t>MIBI</t>
  </si>
  <si>
    <t>4-I-Phe</t>
  </si>
  <si>
    <t>FTHA</t>
  </si>
  <si>
    <t>BAT volume on uPET/uSPECT (in cc)</t>
  </si>
  <si>
    <t>Average</t>
  </si>
  <si>
    <t>SEM</t>
  </si>
  <si>
    <t>BAT SUV on uPET/uSPECT (in cc)</t>
  </si>
  <si>
    <t>Total metabolic BAT activity</t>
  </si>
  <si>
    <t>AVG</t>
  </si>
  <si>
    <t>AVG volume</t>
  </si>
  <si>
    <t>AVG SUV</t>
  </si>
  <si>
    <t>Total</t>
  </si>
  <si>
    <t>Conversiefactor</t>
  </si>
  <si>
    <t>u-SPECT ==&gt; Bq</t>
  </si>
  <si>
    <t>vs RT</t>
  </si>
  <si>
    <t>vs acute</t>
  </si>
  <si>
    <t>vs acclim</t>
  </si>
  <si>
    <t>p-values on volume</t>
  </si>
  <si>
    <t>p-values on SUV</t>
  </si>
  <si>
    <t>p-values on total metabolic activity</t>
  </si>
  <si>
    <t>brown iBAT</t>
  </si>
  <si>
    <t>white iBAT</t>
  </si>
  <si>
    <t>WARM animal</t>
  </si>
  <si>
    <t>Cold animal</t>
  </si>
  <si>
    <t>Room Temp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</si>
</sst>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11" fontId="37" fillId="33" borderId="12" xfId="0" applyNumberFormat="1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6775"/>
          <c:w val="0.956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FDG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Sheet1!$H$67:$K$67</c:f>
                <c:numCache>
                  <c:ptCount val="3"/>
                  <c:pt idx="0">
                    <c:v>0.07319777972678387</c:v>
                  </c:pt>
                  <c:pt idx="1">
                    <c:v>0.11986786128507529</c:v>
                  </c:pt>
                  <c:pt idx="2">
                    <c:v>0.061127286349353376</c:v>
                  </c:pt>
                </c:numCache>
              </c:numRef>
            </c:plus>
            <c:minus>
              <c:numRef>
                <c:f>Sheet1!$H$67:$K$67</c:f>
                <c:numCache>
                  <c:ptCount val="3"/>
                  <c:pt idx="0">
                    <c:v>0.07319777972678387</c:v>
                  </c:pt>
                  <c:pt idx="1">
                    <c:v>0.11986786128507529</c:v>
                  </c:pt>
                  <c:pt idx="2">
                    <c:v>0.061127286349353376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Sheet1!$B$56:$D$56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Sheet1!$B$67:$D$67</c:f>
              <c:numCache>
                <c:ptCount val="3"/>
                <c:pt idx="0">
                  <c:v>0.32710392488551554</c:v>
                </c:pt>
                <c:pt idx="1">
                  <c:v>0.34858270517895573</c:v>
                </c:pt>
                <c:pt idx="2">
                  <c:v>0.5926114243954055</c:v>
                </c:pt>
              </c:numCache>
            </c:numRef>
          </c:val>
          <c:smooth val="0"/>
        </c:ser>
        <c:ser>
          <c:idx val="1"/>
          <c:order val="1"/>
          <c:tx>
            <c:v>MIBG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Sheet1!$H$68:$K$68</c:f>
                <c:numCache>
                  <c:ptCount val="3"/>
                  <c:pt idx="0">
                    <c:v>0.0180624129750263</c:v>
                  </c:pt>
                  <c:pt idx="1">
                    <c:v>0.023559008393080644</c:v>
                  </c:pt>
                  <c:pt idx="2">
                    <c:v>0.05450737792264473</c:v>
                  </c:pt>
                </c:numCache>
              </c:numRef>
            </c:plus>
            <c:minus>
              <c:numRef>
                <c:f>Sheet1!$H$68:$K$68</c:f>
                <c:numCache>
                  <c:ptCount val="3"/>
                  <c:pt idx="0">
                    <c:v>0.0180624129750263</c:v>
                  </c:pt>
                  <c:pt idx="1">
                    <c:v>0.023559008393080644</c:v>
                  </c:pt>
                  <c:pt idx="2">
                    <c:v>0.05450737792264473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Sheet1!$B$56:$D$56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Sheet1!$B$68:$D$68</c:f>
              <c:numCache>
                <c:ptCount val="3"/>
                <c:pt idx="0">
                  <c:v>0.077098671193037</c:v>
                </c:pt>
                <c:pt idx="1">
                  <c:v>0.1496800179336055</c:v>
                </c:pt>
                <c:pt idx="2">
                  <c:v>0.40608003235641826</c:v>
                </c:pt>
              </c:numCache>
            </c:numRef>
          </c:val>
          <c:smooth val="0"/>
        </c:ser>
        <c:ser>
          <c:idx val="2"/>
          <c:order val="2"/>
          <c:tx>
            <c:v>MIBI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Sheet1!$H$69:$K$69</c:f>
                <c:numCache>
                  <c:ptCount val="3"/>
                  <c:pt idx="0">
                    <c:v>0.032918103275164375</c:v>
                  </c:pt>
                  <c:pt idx="1">
                    <c:v>0.0428239710280814</c:v>
                  </c:pt>
                  <c:pt idx="2">
                    <c:v>0.048535484177910565</c:v>
                  </c:pt>
                </c:numCache>
              </c:numRef>
            </c:plus>
            <c:minus>
              <c:numRef>
                <c:f>Sheet1!$H$69:$K$69</c:f>
                <c:numCache>
                  <c:ptCount val="3"/>
                  <c:pt idx="0">
                    <c:v>0.032918103275164375</c:v>
                  </c:pt>
                  <c:pt idx="1">
                    <c:v>0.0428239710280814</c:v>
                  </c:pt>
                  <c:pt idx="2">
                    <c:v>0.048535484177910565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Sheet1!$B$56:$D$56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Sheet1!$B$69:$D$69</c:f>
              <c:numCache>
                <c:ptCount val="3"/>
                <c:pt idx="0">
                  <c:v>0.22680003390837775</c:v>
                </c:pt>
                <c:pt idx="1">
                  <c:v>0.2280960359914365</c:v>
                </c:pt>
                <c:pt idx="2">
                  <c:v>0.35683205345045027</c:v>
                </c:pt>
              </c:numCache>
            </c:numRef>
          </c:val>
          <c:smooth val="0"/>
        </c:ser>
        <c:ser>
          <c:idx val="4"/>
          <c:order val="3"/>
          <c:tx>
            <c:v>FTHA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Sheet1!$H$71:$K$71</c:f>
                <c:numCache>
                  <c:ptCount val="3"/>
                  <c:pt idx="0">
                    <c:v>0.00949236949819207</c:v>
                  </c:pt>
                  <c:pt idx="1">
                    <c:v>0.03944437672283326</c:v>
                  </c:pt>
                  <c:pt idx="2">
                    <c:v>0.06539340977473965</c:v>
                  </c:pt>
                </c:numCache>
              </c:numRef>
            </c:plus>
            <c:minus>
              <c:numRef>
                <c:f>Sheet1!$H$71:$K$71</c:f>
                <c:numCache>
                  <c:ptCount val="3"/>
                  <c:pt idx="0">
                    <c:v>0.00949236949819207</c:v>
                  </c:pt>
                  <c:pt idx="1">
                    <c:v>0.03944437672283326</c:v>
                  </c:pt>
                  <c:pt idx="2">
                    <c:v>0.06539340977473965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Sheet1!$B$56:$D$56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Sheet1!$B$71:$D$71</c:f>
              <c:numCache>
                <c:ptCount val="3"/>
                <c:pt idx="0">
                  <c:v>0.20136356525100102</c:v>
                </c:pt>
                <c:pt idx="1">
                  <c:v>0.6172166170434398</c:v>
                </c:pt>
                <c:pt idx="2">
                  <c:v>0.795460661839697</c:v>
                </c:pt>
              </c:numCache>
            </c:numRef>
          </c:val>
          <c:smooth val="0"/>
        </c:ser>
        <c:ser>
          <c:idx val="5"/>
          <c:order val="4"/>
          <c:tx>
            <c:v>iBAT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33"/>
              </a:solidFill>
              <a:ln>
                <a:solidFill>
                  <a:srgbClr val="FF99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Sheet1!$H$53:$K$53</c:f>
                <c:numCache>
                  <c:ptCount val="3"/>
                  <c:pt idx="0">
                    <c:v>0.06741920473178761</c:v>
                  </c:pt>
                  <c:pt idx="1">
                    <c:v>0.06741920473178761</c:v>
                  </c:pt>
                  <c:pt idx="2">
                    <c:v>0.10029773262675498</c:v>
                  </c:pt>
                </c:numCache>
              </c:numRef>
            </c:plus>
            <c:minus>
              <c:numRef>
                <c:f>Sheet1!$H$53:$K$53</c:f>
                <c:numCache>
                  <c:ptCount val="3"/>
                  <c:pt idx="0">
                    <c:v>0.06741920473178761</c:v>
                  </c:pt>
                  <c:pt idx="1">
                    <c:v>0.06741920473178761</c:v>
                  </c:pt>
                  <c:pt idx="2">
                    <c:v>0.10029773262675498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Sheet1!$B$56:$D$56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Sheet1!$B$53:$D$53</c:f>
              <c:numCache>
                <c:ptCount val="3"/>
                <c:pt idx="0">
                  <c:v>0.7020500000000002</c:v>
                </c:pt>
                <c:pt idx="1">
                  <c:v>0.7020500000000002</c:v>
                </c:pt>
                <c:pt idx="2">
                  <c:v>1.1562571428571427</c:v>
                </c:pt>
              </c:numCache>
            </c:numRef>
          </c:val>
          <c:smooth val="0"/>
        </c:ser>
        <c:ser>
          <c:idx val="6"/>
          <c:order val="5"/>
          <c:tx>
            <c:v>iWAT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9999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Sheet1!$H$73</c:f>
                <c:numCache>
                  <c:ptCount val="1"/>
                  <c:pt idx="0">
                    <c:v>0.08444707908901689</c:v>
                  </c:pt>
                </c:numCache>
              </c:numRef>
            </c:plus>
            <c:minus>
              <c:numRef>
                <c:f>Sheet1!$K$73</c:f>
                <c:numCache>
                  <c:ptCount val="1"/>
                  <c:pt idx="0">
                    <c:v>0.05673275637811458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Sheet1!$B$56:$D$56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Sheet1!$B$54:$D$54</c:f>
              <c:numCache>
                <c:ptCount val="3"/>
                <c:pt idx="0">
                  <c:v>0.6525499999999999</c:v>
                </c:pt>
                <c:pt idx="1">
                  <c:v>0.6525499999999999</c:v>
                </c:pt>
                <c:pt idx="2">
                  <c:v>0.506342857142857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(metabolic, cm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92"/>
          <c:w val="0.814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BAT metabolic volume (normalised to RT)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6775"/>
          <c:w val="0.94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FDG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Sheet1!$H$76:$K$76</c:f>
                <c:numCache>
                  <c:ptCount val="4"/>
                  <c:pt idx="0">
                    <c:v>0.22377530245900495</c:v>
                  </c:pt>
                  <c:pt idx="1">
                    <c:v>0.3664519199120841</c:v>
                  </c:pt>
                  <c:pt idx="2">
                    <c:v>0.18687420632677387</c:v>
                  </c:pt>
                  <c:pt idx="3">
                    <c:v>0.08048532965312843</c:v>
                  </c:pt>
                </c:numCache>
              </c:numRef>
            </c:plus>
            <c:minus>
              <c:numRef>
                <c:f>Sheet1!$H$76:$K$76</c:f>
                <c:numCache>
                  <c:ptCount val="4"/>
                  <c:pt idx="0">
                    <c:v>0.22377530245900495</c:v>
                  </c:pt>
                  <c:pt idx="1">
                    <c:v>0.3664519199120841</c:v>
                  </c:pt>
                  <c:pt idx="2">
                    <c:v>0.18687420632677387</c:v>
                  </c:pt>
                  <c:pt idx="3">
                    <c:v>0.08048532965312843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Sheet1!$B$56:$E$56</c:f>
              <c:strCache>
                <c:ptCount val="4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  <c:pt idx="3">
                  <c:v>Uptake in cold</c:v>
                </c:pt>
              </c:strCache>
            </c:strRef>
          </c:cat>
          <c:val>
            <c:numRef>
              <c:f>Sheet1!$B$76:$E$76</c:f>
              <c:numCache>
                <c:ptCount val="4"/>
                <c:pt idx="0">
                  <c:v>1</c:v>
                </c:pt>
                <c:pt idx="1">
                  <c:v>1.0656634746922027</c:v>
                </c:pt>
                <c:pt idx="2">
                  <c:v>1.8116915735658508</c:v>
                </c:pt>
                <c:pt idx="3">
                  <c:v>1.6625222212458965</c:v>
                </c:pt>
              </c:numCache>
            </c:numRef>
          </c:val>
          <c:smooth val="0"/>
        </c:ser>
        <c:ser>
          <c:idx val="1"/>
          <c:order val="1"/>
          <c:tx>
            <c:v>MIBG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Sheet1!$H$77:$K$77</c:f>
                <c:numCache>
                  <c:ptCount val="4"/>
                  <c:pt idx="0">
                    <c:v>0.23427657955092704</c:v>
                  </c:pt>
                  <c:pt idx="1">
                    <c:v>0.30556957764024767</c:v>
                  </c:pt>
                  <c:pt idx="2">
                    <c:v>0.7069820669953057</c:v>
                  </c:pt>
                  <c:pt idx="3">
                    <c:v>0.3252438283881767</c:v>
                  </c:pt>
                </c:numCache>
              </c:numRef>
            </c:plus>
            <c:minus>
              <c:numRef>
                <c:f>Sheet1!$H$77:$K$77</c:f>
                <c:numCache>
                  <c:ptCount val="4"/>
                  <c:pt idx="0">
                    <c:v>0.23427657955092704</c:v>
                  </c:pt>
                  <c:pt idx="1">
                    <c:v>0.30556957764024767</c:v>
                  </c:pt>
                  <c:pt idx="2">
                    <c:v>0.7069820669953057</c:v>
                  </c:pt>
                  <c:pt idx="3">
                    <c:v>0.3252438283881767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Sheet1!$B$77:$E$77</c:f>
              <c:numCache>
                <c:ptCount val="4"/>
                <c:pt idx="0">
                  <c:v>1</c:v>
                </c:pt>
                <c:pt idx="1">
                  <c:v>1.9414085303602941</c:v>
                </c:pt>
                <c:pt idx="2">
                  <c:v>5.267017265961551</c:v>
                </c:pt>
                <c:pt idx="3">
                  <c:v>3.8475376599999827</c:v>
                </c:pt>
              </c:numCache>
            </c:numRef>
          </c:val>
          <c:smooth val="0"/>
        </c:ser>
        <c:ser>
          <c:idx val="2"/>
          <c:order val="2"/>
          <c:tx>
            <c:v>MIBI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Sheet1!$H$78:$K$78</c:f>
                <c:numCache>
                  <c:ptCount val="4"/>
                  <c:pt idx="0">
                    <c:v>0.14514152713249845</c:v>
                  </c:pt>
                  <c:pt idx="1">
                    <c:v>0.18881818617973112</c:v>
                  </c:pt>
                  <c:pt idx="2">
                    <c:v>0.21400122099416372</c:v>
                  </c:pt>
                  <c:pt idx="3">
                    <c:v>0.21016641859989305</c:v>
                  </c:pt>
                </c:numCache>
              </c:numRef>
            </c:plus>
            <c:minus>
              <c:numRef>
                <c:f>Sheet1!$H$78:$K$78</c:f>
                <c:numCache>
                  <c:ptCount val="4"/>
                  <c:pt idx="0">
                    <c:v>0.14514152713249845</c:v>
                  </c:pt>
                  <c:pt idx="1">
                    <c:v>0.18881818617973112</c:v>
                  </c:pt>
                  <c:pt idx="2">
                    <c:v>0.21400122099416372</c:v>
                  </c:pt>
                  <c:pt idx="3">
                    <c:v>0.21016641859989305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Sheet1!$B$78:$E$78</c:f>
              <c:numCache>
                <c:ptCount val="4"/>
                <c:pt idx="0">
                  <c:v>1</c:v>
                </c:pt>
                <c:pt idx="1">
                  <c:v>1.0057142940445163</c:v>
                </c:pt>
                <c:pt idx="2">
                  <c:v>1.573333333779847</c:v>
                </c:pt>
                <c:pt idx="3">
                  <c:v>1.8495238053016199</c:v>
                </c:pt>
              </c:numCache>
            </c:numRef>
          </c:val>
          <c:smooth val="0"/>
        </c:ser>
        <c:ser>
          <c:idx val="3"/>
          <c:order val="3"/>
          <c:tx>
            <c:v>4-I-Phe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Sheet1!$B$79:$E$79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FTHA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Sheet1!$H$80:$K$80</c:f>
                <c:numCache>
                  <c:ptCount val="4"/>
                  <c:pt idx="0">
                    <c:v>0.047140452079102634</c:v>
                  </c:pt>
                  <c:pt idx="1">
                    <c:v>0.1958863644158544</c:v>
                  </c:pt>
                  <c:pt idx="2">
                    <c:v>0.3247529397546489</c:v>
                  </c:pt>
                  <c:pt idx="3">
                    <c:v>0.5816412456466659</c:v>
                  </c:pt>
                </c:numCache>
              </c:numRef>
            </c:plus>
            <c:minus>
              <c:numRef>
                <c:f>Sheet1!$H$80:$K$80</c:f>
                <c:numCache>
                  <c:ptCount val="4"/>
                  <c:pt idx="0">
                    <c:v>0.047140452079102634</c:v>
                  </c:pt>
                  <c:pt idx="1">
                    <c:v>0.1958863644158544</c:v>
                  </c:pt>
                  <c:pt idx="2">
                    <c:v>0.3247529397546489</c:v>
                  </c:pt>
                  <c:pt idx="3">
                    <c:v>0.5816412456466659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Sheet1!$B$80:$E$80</c:f>
              <c:numCache>
                <c:ptCount val="4"/>
                <c:pt idx="0">
                  <c:v>1</c:v>
                </c:pt>
                <c:pt idx="1">
                  <c:v>3.065185185185191</c:v>
                </c:pt>
                <c:pt idx="2">
                  <c:v>3.9503703703703796</c:v>
                </c:pt>
                <c:pt idx="3">
                  <c:v>3.180000000000006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Sheet1!$A$81</c:f>
              <c:strCache>
                <c:ptCount val="1"/>
                <c:pt idx="0">
                  <c:v>brown iBAT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33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Sheet1!$H$81:$K$81</c:f>
                <c:numCache>
                  <c:ptCount val="4"/>
                  <c:pt idx="0">
                    <c:v>0.09603191329931998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0.142864087496268</c:v>
                  </c:pt>
                </c:numCache>
              </c:numRef>
            </c:plus>
            <c:minus>
              <c:numRef>
                <c:f>Sheet1!$H$81:$K$81</c:f>
                <c:numCache>
                  <c:ptCount val="4"/>
                  <c:pt idx="0">
                    <c:v>0.09603191329931998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0.142864087496268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Sheet1!$B$81:$E$81</c:f>
              <c:numCache>
                <c:ptCount val="4"/>
                <c:pt idx="0">
                  <c:v>1</c:v>
                </c:pt>
                <c:pt idx="3">
                  <c:v>1.6469726413462606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Sheet1!$A$82</c:f>
              <c:strCache>
                <c:ptCount val="1"/>
                <c:pt idx="0">
                  <c:v>white iBAT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Sheet1!$B$82:$E$82</c:f>
              <c:numCache>
                <c:ptCount val="4"/>
                <c:pt idx="0">
                  <c:v>1</c:v>
                </c:pt>
                <c:pt idx="3">
                  <c:v>0.7759449193822038</c:v>
                </c:pt>
              </c:numCache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(metabolic)</a:t>
                </a:r>
              </a:p>
            </c:rich>
          </c:tx>
          <c:layout>
            <c:manualLayout>
              <c:xMode val="factor"/>
              <c:yMode val="factor"/>
              <c:x val="0.036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775"/>
          <c:y val="0.0895"/>
          <c:w val="0.1515"/>
          <c:h val="0.3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6875"/>
          <c:w val="0.9492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FDG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Sheet1!$H$86:$K$86</c:f>
                <c:numCache>
                  <c:ptCount val="3"/>
                  <c:pt idx="0">
                    <c:v>0.2566636201132209</c:v>
                  </c:pt>
                  <c:pt idx="1">
                    <c:v>0.878576929494504</c:v>
                  </c:pt>
                  <c:pt idx="2">
                    <c:v>1.3922914274098683</c:v>
                  </c:pt>
                </c:numCache>
              </c:numRef>
            </c:plus>
            <c:minus>
              <c:numRef>
                <c:f>Sheet1!$H$86:$K$86</c:f>
                <c:numCache>
                  <c:ptCount val="3"/>
                  <c:pt idx="0">
                    <c:v>0.2566636201132209</c:v>
                  </c:pt>
                  <c:pt idx="1">
                    <c:v>0.878576929494504</c:v>
                  </c:pt>
                  <c:pt idx="2">
                    <c:v>1.3922914274098683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Sheet1!$B$56:$E$56</c:f>
              <c:strCache>
                <c:ptCount val="3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</c:strCache>
            </c:strRef>
          </c:cat>
          <c:val>
            <c:numRef>
              <c:f>Sheet1!$B$86:$D$86</c:f>
              <c:numCache>
                <c:ptCount val="3"/>
                <c:pt idx="0">
                  <c:v>1.5395224506243155</c:v>
                </c:pt>
                <c:pt idx="1">
                  <c:v>3.2411806157991516</c:v>
                </c:pt>
                <c:pt idx="2">
                  <c:v>3.103559508081732</c:v>
                </c:pt>
              </c:numCache>
            </c:numRef>
          </c:val>
          <c:smooth val="0"/>
        </c:ser>
        <c:ser>
          <c:idx val="1"/>
          <c:order val="1"/>
          <c:tx>
            <c:v>MIBG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Sheet1!$H$87:$K$87</c:f>
                <c:numCache>
                  <c:ptCount val="3"/>
                  <c:pt idx="0">
                    <c:v>0.2352560278038019</c:v>
                  </c:pt>
                  <c:pt idx="1">
                    <c:v>0.19692866420714153</c:v>
                  </c:pt>
                  <c:pt idx="2">
                    <c:v>0.417201336467958</c:v>
                  </c:pt>
                </c:numCache>
              </c:numRef>
            </c:plus>
            <c:minus>
              <c:numRef>
                <c:f>Sheet1!$H$87:$K$87</c:f>
                <c:numCache>
                  <c:ptCount val="3"/>
                  <c:pt idx="0">
                    <c:v>0.2352560278038019</c:v>
                  </c:pt>
                  <c:pt idx="1">
                    <c:v>0.19692866420714153</c:v>
                  </c:pt>
                  <c:pt idx="2">
                    <c:v>0.417201336467958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Sheet1!$B$87:$D$87</c:f>
              <c:numCache>
                <c:ptCount val="3"/>
                <c:pt idx="0">
                  <c:v>0.8566639704566237</c:v>
                </c:pt>
                <c:pt idx="1">
                  <c:v>3.1536088596811</c:v>
                </c:pt>
                <c:pt idx="2">
                  <c:v>2.0588950423060988</c:v>
                </c:pt>
              </c:numCache>
            </c:numRef>
          </c:val>
          <c:smooth val="0"/>
        </c:ser>
        <c:ser>
          <c:idx val="2"/>
          <c:order val="2"/>
          <c:tx>
            <c:v>MIBI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Sheet1!$H$96:$K$96</c:f>
                <c:numCache>
                  <c:ptCount val="3"/>
                  <c:pt idx="0">
                    <c:v>0.15486866559728665</c:v>
                  </c:pt>
                  <c:pt idx="1">
                    <c:v>0.17324844215442933</c:v>
                  </c:pt>
                  <c:pt idx="2">
                    <c:v>0.202358340719111</c:v>
                  </c:pt>
                </c:numCache>
              </c:numRef>
            </c:plus>
            <c:minus>
              <c:numRef>
                <c:f>Sheet1!$H$96:$K$96</c:f>
                <c:numCache>
                  <c:ptCount val="3"/>
                  <c:pt idx="0">
                    <c:v>0.15486866559728665</c:v>
                  </c:pt>
                  <c:pt idx="1">
                    <c:v>0.17324844215442933</c:v>
                  </c:pt>
                  <c:pt idx="2">
                    <c:v>0.202358340719111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Sheet1!$B$88:$D$88</c:f>
              <c:numCache>
                <c:ptCount val="3"/>
                <c:pt idx="0">
                  <c:v>1.9887145010125398</c:v>
                </c:pt>
                <c:pt idx="1">
                  <c:v>2.685985437694892</c:v>
                </c:pt>
                <c:pt idx="2">
                  <c:v>2.2016719129543256</c:v>
                </c:pt>
              </c:numCache>
            </c:numRef>
          </c:val>
          <c:smooth val="0"/>
        </c:ser>
        <c:ser>
          <c:idx val="3"/>
          <c:order val="3"/>
          <c:tx>
            <c:v>4-I-Phe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Sheet1!$H$89:$K$89</c:f>
                <c:numCache>
                  <c:ptCount val="3"/>
                  <c:pt idx="0">
                    <c:v>0.04245005457770477</c:v>
                  </c:pt>
                  <c:pt idx="1">
                    <c:v>0.09487778119983455</c:v>
                  </c:pt>
                  <c:pt idx="2">
                    <c:v>0.003742264950469422</c:v>
                  </c:pt>
                </c:numCache>
              </c:numRef>
            </c:plus>
            <c:minus>
              <c:numRef>
                <c:f>Sheet1!$H$89:$K$89</c:f>
                <c:numCache>
                  <c:ptCount val="3"/>
                  <c:pt idx="0">
                    <c:v>0.04245005457770477</c:v>
                  </c:pt>
                  <c:pt idx="1">
                    <c:v>0.09487778119983455</c:v>
                  </c:pt>
                  <c:pt idx="2">
                    <c:v>0.003742264950469422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Sheet1!$B$89:$D$89</c:f>
              <c:numCache>
                <c:ptCount val="3"/>
                <c:pt idx="0">
                  <c:v>1.2722206588177478</c:v>
                </c:pt>
                <c:pt idx="1">
                  <c:v>1.2130450788823322</c:v>
                </c:pt>
                <c:pt idx="2">
                  <c:v>1.2182046486716447</c:v>
                </c:pt>
              </c:numCache>
            </c:numRef>
          </c:val>
          <c:smooth val="0"/>
        </c:ser>
        <c:ser>
          <c:idx val="4"/>
          <c:order val="4"/>
          <c:tx>
            <c:v>FTHA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Sheet1!$H$90:$K$90</c:f>
                <c:numCache>
                  <c:ptCount val="3"/>
                  <c:pt idx="0">
                    <c:v>0.07498945718329432</c:v>
                  </c:pt>
                  <c:pt idx="1">
                    <c:v>0.20107946498235646</c:v>
                  </c:pt>
                  <c:pt idx="2">
                    <c:v>0.2179070952732011</c:v>
                  </c:pt>
                </c:numCache>
              </c:numRef>
            </c:plus>
            <c:minus>
              <c:numRef>
                <c:f>Sheet1!$H$90:$K$90</c:f>
                <c:numCache>
                  <c:ptCount val="3"/>
                  <c:pt idx="0">
                    <c:v>0.07498945718329432</c:v>
                  </c:pt>
                  <c:pt idx="1">
                    <c:v>0.20107946498235646</c:v>
                  </c:pt>
                  <c:pt idx="2">
                    <c:v>0.2179070952732011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Sheet1!$B$90:$D$90</c:f>
              <c:numCache>
                <c:ptCount val="3"/>
                <c:pt idx="0">
                  <c:v>0.9210360086995582</c:v>
                </c:pt>
                <c:pt idx="1">
                  <c:v>2.143111216876919</c:v>
                </c:pt>
                <c:pt idx="2">
                  <c:v>1.7789296171918973</c:v>
                </c:pt>
              </c:numCache>
            </c:numRef>
          </c:val>
          <c:smooth val="0"/>
        </c:ser>
        <c:marker val="1"/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SUVmean</a:t>
                </a:r>
              </a:p>
            </c:rich>
          </c:tx>
          <c:layout>
            <c:manualLayout>
              <c:xMode val="factor"/>
              <c:yMode val="factor"/>
              <c:x val="0.0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8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95"/>
          <c:y val="0.10375"/>
          <c:w val="0.723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875"/>
          <c:w val="0.9357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FDG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Sheet1!$H$94:$K$94</c:f>
                <c:numCache>
                  <c:ptCount val="4"/>
                  <c:pt idx="0">
                    <c:v>0.1667163866360879</c:v>
                  </c:pt>
                  <c:pt idx="1">
                    <c:v>0.5706814662808061</c:v>
                  </c:pt>
                  <c:pt idx="2">
                    <c:v>0.9043657835877995</c:v>
                  </c:pt>
                  <c:pt idx="3">
                    <c:v>0.9814628147699735</c:v>
                  </c:pt>
                </c:numCache>
              </c:numRef>
            </c:plus>
            <c:minus>
              <c:numRef>
                <c:f>Sheet1!$H$94:$K$94</c:f>
                <c:numCache>
                  <c:ptCount val="4"/>
                  <c:pt idx="0">
                    <c:v>0.1667163866360879</c:v>
                  </c:pt>
                  <c:pt idx="1">
                    <c:v>0.5706814662808061</c:v>
                  </c:pt>
                  <c:pt idx="2">
                    <c:v>0.9043657835877995</c:v>
                  </c:pt>
                  <c:pt idx="3">
                    <c:v>0.9814628147699735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Sheet1!$B$56:$E$56</c:f>
              <c:strCache>
                <c:ptCount val="4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  <c:pt idx="3">
                  <c:v>Uptake in cold</c:v>
                </c:pt>
              </c:strCache>
            </c:strRef>
          </c:cat>
          <c:val>
            <c:numRef>
              <c:f>Sheet1!$B$94:$E$94</c:f>
              <c:numCache>
                <c:ptCount val="4"/>
                <c:pt idx="0">
                  <c:v>1</c:v>
                </c:pt>
                <c:pt idx="1">
                  <c:v>2.1053155895743974</c:v>
                </c:pt>
                <c:pt idx="2">
                  <c:v>2.015923513699433</c:v>
                </c:pt>
                <c:pt idx="3">
                  <c:v>2.095194952222903</c:v>
                </c:pt>
              </c:numCache>
            </c:numRef>
          </c:val>
          <c:smooth val="0"/>
        </c:ser>
        <c:ser>
          <c:idx val="1"/>
          <c:order val="1"/>
          <c:tx>
            <c:v>MIBG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Sheet1!$H$95:$K$95</c:f>
                <c:numCache>
                  <c:ptCount val="4"/>
                  <c:pt idx="0">
                    <c:v>0.2746187956036069</c:v>
                  </c:pt>
                  <c:pt idx="1">
                    <c:v>0.22987854164354962</c:v>
                  </c:pt>
                  <c:pt idx="2">
                    <c:v>0.48700698390009217</c:v>
                  </c:pt>
                  <c:pt idx="3">
                    <c:v>0.14107597684982648</c:v>
                  </c:pt>
                </c:numCache>
              </c:numRef>
            </c:plus>
            <c:minus>
              <c:numRef>
                <c:f>Sheet1!$H$95:$K$95</c:f>
                <c:numCache>
                  <c:ptCount val="4"/>
                  <c:pt idx="0">
                    <c:v>0.2746187956036069</c:v>
                  </c:pt>
                  <c:pt idx="1">
                    <c:v>0.22987854164354962</c:v>
                  </c:pt>
                  <c:pt idx="2">
                    <c:v>0.48700698390009217</c:v>
                  </c:pt>
                  <c:pt idx="3">
                    <c:v>0.14107597684982648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Sheet1!$B$95:$E$95</c:f>
              <c:numCache>
                <c:ptCount val="4"/>
                <c:pt idx="0">
                  <c:v>1</c:v>
                </c:pt>
                <c:pt idx="1">
                  <c:v>3.681267064377817</c:v>
                </c:pt>
                <c:pt idx="2">
                  <c:v>2.403386991060982</c:v>
                </c:pt>
                <c:pt idx="3">
                  <c:v>2.12520745934969</c:v>
                </c:pt>
              </c:numCache>
            </c:numRef>
          </c:val>
          <c:smooth val="0"/>
        </c:ser>
        <c:ser>
          <c:idx val="2"/>
          <c:order val="2"/>
          <c:tx>
            <c:v>MIBI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Sheet1!$H$96:$K$96</c:f>
                <c:numCache>
                  <c:ptCount val="4"/>
                  <c:pt idx="0">
                    <c:v>0.15486866559728665</c:v>
                  </c:pt>
                  <c:pt idx="1">
                    <c:v>0.17324844215442933</c:v>
                  </c:pt>
                  <c:pt idx="2">
                    <c:v>0.202358340719111</c:v>
                  </c:pt>
                  <c:pt idx="3">
                    <c:v>0.2807603760317561</c:v>
                  </c:pt>
                </c:numCache>
              </c:numRef>
            </c:plus>
            <c:minus>
              <c:numRef>
                <c:f>Sheet1!$H$96:$K$96</c:f>
                <c:numCache>
                  <c:ptCount val="4"/>
                  <c:pt idx="0">
                    <c:v>0.15486866559728665</c:v>
                  </c:pt>
                  <c:pt idx="1">
                    <c:v>0.17324844215442933</c:v>
                  </c:pt>
                  <c:pt idx="2">
                    <c:v>0.202358340719111</c:v>
                  </c:pt>
                  <c:pt idx="3">
                    <c:v>0.2807603760317561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Sheet1!$B$96:$E$96</c:f>
              <c:numCache>
                <c:ptCount val="4"/>
                <c:pt idx="0">
                  <c:v>1</c:v>
                </c:pt>
                <c:pt idx="1">
                  <c:v>1.3506138947180912</c:v>
                </c:pt>
                <c:pt idx="2">
                  <c:v>1.107082948222764</c:v>
                </c:pt>
                <c:pt idx="3">
                  <c:v>1.4218794353734696</c:v>
                </c:pt>
              </c:numCache>
            </c:numRef>
          </c:val>
          <c:smooth val="0"/>
        </c:ser>
        <c:ser>
          <c:idx val="3"/>
          <c:order val="3"/>
          <c:tx>
            <c:v>4-I-Phe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Sheet1!$H$97:$K$97</c:f>
                <c:numCache>
                  <c:ptCount val="4"/>
                  <c:pt idx="0">
                    <c:v>0.03336689613038736</c:v>
                  </c:pt>
                  <c:pt idx="1">
                    <c:v>0.07457651354915333</c:v>
                  </c:pt>
                  <c:pt idx="2">
                    <c:v>0.002941521916447295</c:v>
                  </c:pt>
                  <c:pt idx="3">
                    <c:v>0</c:v>
                  </c:pt>
                </c:numCache>
              </c:numRef>
            </c:plus>
            <c:minus>
              <c:numRef>
                <c:f>Sheet1!$H$97:$K$97</c:f>
                <c:numCache>
                  <c:ptCount val="4"/>
                  <c:pt idx="0">
                    <c:v>0.03336689613038736</c:v>
                  </c:pt>
                  <c:pt idx="1">
                    <c:v>0.07457651354915333</c:v>
                  </c:pt>
                  <c:pt idx="2">
                    <c:v>0.002941521916447295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Sheet1!$B$97:$E$97</c:f>
              <c:numCache>
                <c:ptCount val="4"/>
                <c:pt idx="0">
                  <c:v>1</c:v>
                </c:pt>
                <c:pt idx="1">
                  <c:v>0.9534863865593831</c:v>
                </c:pt>
                <c:pt idx="2">
                  <c:v>0.9575419485828038</c:v>
                </c:pt>
              </c:numCache>
            </c:numRef>
          </c:val>
          <c:smooth val="0"/>
        </c:ser>
        <c:ser>
          <c:idx val="4"/>
          <c:order val="4"/>
          <c:tx>
            <c:v>FTHA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Sheet1!$H$98:$K$98</c:f>
                <c:numCache>
                  <c:ptCount val="4"/>
                  <c:pt idx="0">
                    <c:v>0.08141859436003426</c:v>
                  </c:pt>
                  <c:pt idx="1">
                    <c:v>0.21831878784659822</c:v>
                  </c:pt>
                  <c:pt idx="2">
                    <c:v>0.23658911618544803</c:v>
                  </c:pt>
                  <c:pt idx="3">
                    <c:v>0.2617285505898751</c:v>
                  </c:pt>
                </c:numCache>
              </c:numRef>
            </c:plus>
            <c:minus>
              <c:numRef>
                <c:f>Sheet1!$H$98:$K$98</c:f>
                <c:numCache>
                  <c:ptCount val="4"/>
                  <c:pt idx="0">
                    <c:v>0.08141859436003426</c:v>
                  </c:pt>
                  <c:pt idx="1">
                    <c:v>0.21831878784659822</c:v>
                  </c:pt>
                  <c:pt idx="2">
                    <c:v>0.23658911618544803</c:v>
                  </c:pt>
                  <c:pt idx="3">
                    <c:v>0.2617285505898751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Sheet1!$B$98:$E$98</c:f>
              <c:numCache>
                <c:ptCount val="4"/>
                <c:pt idx="0">
                  <c:v>1</c:v>
                </c:pt>
                <c:pt idx="1">
                  <c:v>2.3268484582951863</c:v>
                </c:pt>
                <c:pt idx="2">
                  <c:v>1.931444156785605</c:v>
                </c:pt>
                <c:pt idx="3">
                  <c:v>2.562372102279609</c:v>
                </c:pt>
              </c:numCache>
            </c:numRef>
          </c:val>
          <c:smooth val="0"/>
        </c:ser>
        <c:marker val="1"/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SUV increase (%)</a:t>
                </a:r>
              </a:p>
            </c:rich>
          </c:tx>
          <c:layout>
            <c:manualLayout>
              <c:xMode val="factor"/>
              <c:yMode val="factor"/>
              <c:x val="0.048"/>
              <c:y val="0.1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057"/>
          <c:w val="0.719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BAT metabolism (SUV*volume)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6775"/>
          <c:w val="0.857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FDG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Sheet1!$H$48:$K$48</c:f>
                <c:numCache>
                  <c:ptCount val="4"/>
                  <c:pt idx="0">
                    <c:v>0.09099100987116575</c:v>
                  </c:pt>
                  <c:pt idx="1">
                    <c:v>0.1149877290629879</c:v>
                  </c:pt>
                  <c:pt idx="2">
                    <c:v>0.5166261931187934</c:v>
                  </c:pt>
                  <c:pt idx="3">
                    <c:v>0.6619529557090073</c:v>
                  </c:pt>
                </c:numCache>
              </c:numRef>
            </c:plus>
            <c:minus>
              <c:numRef>
                <c:f>Sheet1!$H$48:$K$48</c:f>
                <c:numCache>
                  <c:ptCount val="4"/>
                  <c:pt idx="0">
                    <c:v>0.09099100987116575</c:v>
                  </c:pt>
                  <c:pt idx="1">
                    <c:v>0.1149877290629879</c:v>
                  </c:pt>
                  <c:pt idx="2">
                    <c:v>0.5166261931187934</c:v>
                  </c:pt>
                  <c:pt idx="3">
                    <c:v>0.6619529557090073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Sheet1!$B$56:$E$56</c:f>
              <c:strCache>
                <c:ptCount val="4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  <c:pt idx="3">
                  <c:v>Uptake in cold</c:v>
                </c:pt>
              </c:strCache>
            </c:strRef>
          </c:cat>
          <c:val>
            <c:numRef>
              <c:f>Sheet1!$B$48:$E$48</c:f>
              <c:numCache>
                <c:ptCount val="4"/>
                <c:pt idx="0">
                  <c:v>0.4792861848908179</c:v>
                </c:pt>
                <c:pt idx="1">
                  <c:v>0.8916908902074653</c:v>
                </c:pt>
                <c:pt idx="2">
                  <c:v>1.709312111385162</c:v>
                </c:pt>
                <c:pt idx="3">
                  <c:v>1.7796792216306108</c:v>
                </c:pt>
              </c:numCache>
            </c:numRef>
          </c:val>
        </c:ser>
        <c:ser>
          <c:idx val="1"/>
          <c:order val="1"/>
          <c:tx>
            <c:v>MIBG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Sheet1!$H$49:$K$49</c:f>
                <c:numCache>
                  <c:ptCount val="4"/>
                  <c:pt idx="0">
                    <c:v>0.03736584690121621</c:v>
                  </c:pt>
                  <c:pt idx="1">
                    <c:v>0.057515614928564364</c:v>
                  </c:pt>
                  <c:pt idx="2">
                    <c:v>0.12233925188130844</c:v>
                  </c:pt>
                  <c:pt idx="3">
                    <c:v>0.018416698275606106</c:v>
                  </c:pt>
                </c:numCache>
              </c:numRef>
            </c:plus>
            <c:minus>
              <c:numRef>
                <c:f>Sheet1!$H$49:$K$49</c:f>
                <c:numCache>
                  <c:ptCount val="4"/>
                  <c:pt idx="0">
                    <c:v>0.03736584690121621</c:v>
                  </c:pt>
                  <c:pt idx="1">
                    <c:v>0.057515614928564364</c:v>
                  </c:pt>
                  <c:pt idx="2">
                    <c:v>0.12233925188130844</c:v>
                  </c:pt>
                  <c:pt idx="3">
                    <c:v>0.018416698275606106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Sheet1!$B$49:$E$49</c:f>
              <c:numCache>
                <c:ptCount val="4"/>
                <c:pt idx="0">
                  <c:v>0.07646571088034963</c:v>
                </c:pt>
                <c:pt idx="1">
                  <c:v>0.4627394657414156</c:v>
                </c:pt>
                <c:pt idx="2">
                  <c:v>0.7938717055496761</c:v>
                </c:pt>
                <c:pt idx="3">
                  <c:v>0.5355169780627813</c:v>
                </c:pt>
              </c:numCache>
            </c:numRef>
          </c:val>
        </c:ser>
        <c:ser>
          <c:idx val="2"/>
          <c:order val="2"/>
          <c:tx>
            <c:v>MIBI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Sheet1!$H$50:$K$50</c:f>
                <c:numCache>
                  <c:ptCount val="4"/>
                  <c:pt idx="0">
                    <c:v>0.05960987535327664</c:v>
                  </c:pt>
                  <c:pt idx="1">
                    <c:v>0.08148956337482573</c:v>
                  </c:pt>
                  <c:pt idx="2">
                    <c:v>0.058840405272303754</c:v>
                  </c:pt>
                  <c:pt idx="3">
                    <c:v>0.34397873187695566</c:v>
                  </c:pt>
                </c:numCache>
              </c:numRef>
            </c:plus>
            <c:minus>
              <c:numRef>
                <c:f>Sheet1!$H$50:$K$50</c:f>
                <c:numCache>
                  <c:ptCount val="4"/>
                  <c:pt idx="0">
                    <c:v>0.05960987535327664</c:v>
                  </c:pt>
                  <c:pt idx="1">
                    <c:v>0.08148956337482573</c:v>
                  </c:pt>
                  <c:pt idx="2">
                    <c:v>0.058840405272303754</c:v>
                  </c:pt>
                  <c:pt idx="3">
                    <c:v>0.34397873187695566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Sheet1!$B$50:$E$50</c:f>
              <c:numCache>
                <c:ptCount val="4"/>
                <c:pt idx="0">
                  <c:v>0.42929033553570134</c:v>
                </c:pt>
                <c:pt idx="1">
                  <c:v>0.5852920582552458</c:v>
                </c:pt>
                <c:pt idx="2">
                  <c:v>0.7346496902227637</c:v>
                </c:pt>
                <c:pt idx="3">
                  <c:v>1.2529340227168742</c:v>
                </c:pt>
              </c:numCache>
            </c:numRef>
          </c:val>
        </c:ser>
        <c:ser>
          <c:idx val="3"/>
          <c:order val="3"/>
          <c:tx>
            <c:v>4-I-Phe</c:v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Sheet1!$B$51:$E$51</c:f>
              <c:numCache>
                <c:ptCount val="4"/>
              </c:numCache>
            </c:numRef>
          </c:val>
        </c:ser>
        <c:ser>
          <c:idx val="4"/>
          <c:order val="4"/>
          <c:tx>
            <c:v>FTHA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Sheet1!$H$52:$K$52</c:f>
                <c:numCache>
                  <c:ptCount val="4"/>
                  <c:pt idx="0">
                    <c:v>0.006357330338949045</c:v>
                  </c:pt>
                  <c:pt idx="1">
                    <c:v>0.16636953837925766</c:v>
                  </c:pt>
                  <c:pt idx="2">
                    <c:v>0.1661984906020573</c:v>
                  </c:pt>
                  <c:pt idx="3">
                    <c:v>0.3769086134658018</c:v>
                  </c:pt>
                </c:numCache>
              </c:numRef>
            </c:plus>
            <c:minus>
              <c:numRef>
                <c:f>Sheet1!$H$52:$K$52</c:f>
                <c:numCache>
                  <c:ptCount val="4"/>
                  <c:pt idx="0">
                    <c:v>0.006357330338949045</c:v>
                  </c:pt>
                  <c:pt idx="1">
                    <c:v>0.16636953837925766</c:v>
                  </c:pt>
                  <c:pt idx="2">
                    <c:v>0.1661984906020573</c:v>
                  </c:pt>
                  <c:pt idx="3">
                    <c:v>0.3769086134658018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Sheet1!$B$52:$E$52</c:f>
              <c:numCache>
                <c:ptCount val="4"/>
                <c:pt idx="0">
                  <c:v>0.18403943916418966</c:v>
                </c:pt>
                <c:pt idx="1">
                  <c:v>1.4063910486304376</c:v>
                </c:pt>
                <c:pt idx="2">
                  <c:v>1.4052357766916568</c:v>
                </c:pt>
                <c:pt idx="3">
                  <c:v>1.5363368887486852</c:v>
                </c:pt>
              </c:numCache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0354"/>
        <c:crosses val="autoZero"/>
        <c:auto val="1"/>
        <c:lblOffset val="100"/>
        <c:tickLblSkip val="1"/>
        <c:noMultiLvlLbl val="0"/>
      </c:catAx>
      <c:valAx>
        <c:axId val="31780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SUV*Volume</a:t>
                </a:r>
              </a:p>
            </c:rich>
          </c:tx>
          <c:layout>
            <c:manualLayout>
              <c:xMode val="factor"/>
              <c:yMode val="factor"/>
              <c:x val="0.03525"/>
              <c:y val="0.0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0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5"/>
          <c:y val="0.0895"/>
          <c:w val="0.741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BAT metabolism (SUV*volume, normalised to 1 at RT)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6775"/>
          <c:w val="0.971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FDG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Sheet1!$H$57:$K$57</c:f>
                <c:numCache>
                  <c:ptCount val="4"/>
                  <c:pt idx="0">
                    <c:v>0.1898469280767891</c:v>
                  </c:pt>
                  <c:pt idx="1">
                    <c:v>0.2399145493609048</c:v>
                  </c:pt>
                  <c:pt idx="2">
                    <c:v>1.077907541266773</c:v>
                  </c:pt>
                  <c:pt idx="3">
                    <c:v>1.3811225455200655</c:v>
                  </c:pt>
                </c:numCache>
              </c:numRef>
            </c:plus>
            <c:minus>
              <c:numRef>
                <c:f>Sheet1!$H$57:$K$57</c:f>
                <c:numCache>
                  <c:ptCount val="4"/>
                  <c:pt idx="0">
                    <c:v>0.1898469280767891</c:v>
                  </c:pt>
                  <c:pt idx="1">
                    <c:v>0.2399145493609048</c:v>
                  </c:pt>
                  <c:pt idx="2">
                    <c:v>1.077907541266773</c:v>
                  </c:pt>
                  <c:pt idx="3">
                    <c:v>1.3811225455200655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Sheet1!$B$56:$E$56</c:f>
              <c:strCache>
                <c:ptCount val="4"/>
                <c:pt idx="0">
                  <c:v>Room Temp</c:v>
                </c:pt>
                <c:pt idx="1">
                  <c:v>Acute cold</c:v>
                </c:pt>
                <c:pt idx="2">
                  <c:v>Acclim cold</c:v>
                </c:pt>
                <c:pt idx="3">
                  <c:v>Uptake in cold</c:v>
                </c:pt>
              </c:strCache>
            </c:strRef>
          </c:cat>
          <c:val>
            <c:numRef>
              <c:f>Sheet1!$B$57:$E$57</c:f>
              <c:numCache>
                <c:ptCount val="4"/>
                <c:pt idx="0">
                  <c:v>1</c:v>
                </c:pt>
                <c:pt idx="1">
                  <c:v>1.86045606637002</c:v>
                </c:pt>
                <c:pt idx="2">
                  <c:v>3.566370501112077</c:v>
                </c:pt>
                <c:pt idx="3">
                  <c:v>3.713186980417606</c:v>
                </c:pt>
              </c:numCache>
            </c:numRef>
          </c:val>
        </c:ser>
        <c:ser>
          <c:idx val="1"/>
          <c:order val="1"/>
          <c:tx>
            <c:v>MIBG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Sheet1!$H$58:$K$58</c:f>
                <c:numCache>
                  <c:ptCount val="4"/>
                  <c:pt idx="0">
                    <c:v>0.48866147284872213</c:v>
                  </c:pt>
                  <c:pt idx="1">
                    <c:v>0.7521752464782863</c:v>
                  </c:pt>
                  <c:pt idx="2">
                    <c:v>1.5999230305036962</c:v>
                  </c:pt>
                  <c:pt idx="3">
                    <c:v>0.2408491082287038</c:v>
                  </c:pt>
                </c:numCache>
              </c:numRef>
            </c:plus>
            <c:minus>
              <c:numRef>
                <c:f>Sheet1!$H$58:$K$58</c:f>
                <c:numCache>
                  <c:ptCount val="4"/>
                  <c:pt idx="0">
                    <c:v>0.48866147284872213</c:v>
                  </c:pt>
                  <c:pt idx="1">
                    <c:v>0.7521752464782863</c:v>
                  </c:pt>
                  <c:pt idx="2">
                    <c:v>1.5999230305036962</c:v>
                  </c:pt>
                  <c:pt idx="3">
                    <c:v>0.2408491082287038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Sheet1!$B$58:$E$58</c:f>
              <c:numCache>
                <c:ptCount val="4"/>
                <c:pt idx="0">
                  <c:v>1</c:v>
                </c:pt>
                <c:pt idx="1">
                  <c:v>6.051594373659732</c:v>
                </c:pt>
                <c:pt idx="2">
                  <c:v>10.382061402553278</c:v>
                </c:pt>
                <c:pt idx="3">
                  <c:v>7.003361008449081</c:v>
                </c:pt>
              </c:numCache>
            </c:numRef>
          </c:val>
        </c:ser>
        <c:ser>
          <c:idx val="2"/>
          <c:order val="2"/>
          <c:tx>
            <c:v>MIBI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Sheet1!$H$59:$K$59</c:f>
                <c:numCache>
                  <c:ptCount val="4"/>
                  <c:pt idx="0">
                    <c:v>0.138856783903348</c:v>
                  </c:pt>
                  <c:pt idx="1">
                    <c:v>0.18982389452848228</c:v>
                  </c:pt>
                  <c:pt idx="2">
                    <c:v>0.13706436041444583</c:v>
                  </c:pt>
                  <c:pt idx="3">
                    <c:v>0.8012729460767215</c:v>
                  </c:pt>
                </c:numCache>
              </c:numRef>
            </c:plus>
            <c:minus>
              <c:numRef>
                <c:f>Sheet1!$H$59:$K$59</c:f>
                <c:numCache>
                  <c:ptCount val="4"/>
                  <c:pt idx="0">
                    <c:v>0.138856783903348</c:v>
                  </c:pt>
                  <c:pt idx="1">
                    <c:v>0.18982389452848228</c:v>
                  </c:pt>
                  <c:pt idx="2">
                    <c:v>0.13706436041444583</c:v>
                  </c:pt>
                  <c:pt idx="3">
                    <c:v>0.8012729460767215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Sheet1!$B$59:$E$59</c:f>
              <c:numCache>
                <c:ptCount val="4"/>
                <c:pt idx="0">
                  <c:v>1</c:v>
                </c:pt>
                <c:pt idx="1">
                  <c:v>1.3633944438205756</c:v>
                </c:pt>
                <c:pt idx="2">
                  <c:v>1.7113119709671814</c:v>
                </c:pt>
                <c:pt idx="3">
                  <c:v>2.9186168869918006</c:v>
                </c:pt>
              </c:numCache>
            </c:numRef>
          </c:val>
        </c:ser>
        <c:ser>
          <c:idx val="3"/>
          <c:order val="3"/>
          <c:tx>
            <c:v>4-I-Phe</c:v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Sheet1!$B$60:$E$60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v>FTHA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Sheet1!$H$61:$K$61</c:f>
                <c:numCache>
                  <c:ptCount val="4"/>
                  <c:pt idx="0">
                    <c:v>0.034543304238595245</c:v>
                  </c:pt>
                  <c:pt idx="1">
                    <c:v>0.9039885099347216</c:v>
                  </c:pt>
                  <c:pt idx="2">
                    <c:v>0.9030591016623579</c:v>
                  </c:pt>
                  <c:pt idx="3">
                    <c:v>2.047977407329225</c:v>
                  </c:pt>
                </c:numCache>
              </c:numRef>
            </c:plus>
            <c:minus>
              <c:numRef>
                <c:f>Sheet1!$H$61:$K$61</c:f>
                <c:numCache>
                  <c:ptCount val="4"/>
                  <c:pt idx="0">
                    <c:v>0.034543304238595245</c:v>
                  </c:pt>
                  <c:pt idx="1">
                    <c:v>0.9039885099347216</c:v>
                  </c:pt>
                  <c:pt idx="2">
                    <c:v>0.9030591016623579</c:v>
                  </c:pt>
                  <c:pt idx="3">
                    <c:v>2.047977407329225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Sheet1!$B$61:$E$61</c:f>
              <c:numCache>
                <c:ptCount val="4"/>
                <c:pt idx="0">
                  <c:v>1</c:v>
                </c:pt>
                <c:pt idx="1">
                  <c:v>7.641791645407778</c:v>
                </c:pt>
                <c:pt idx="2">
                  <c:v>7.635514339065032</c:v>
                </c:pt>
                <c:pt idx="3">
                  <c:v>8.347867694695873</c:v>
                </c:pt>
              </c:numCache>
            </c:numRef>
          </c:val>
        </c:ser>
        <c:axId val="17587731"/>
        <c:axId val="24071852"/>
      </c:barChart>
      <c:lineChart>
        <c:grouping val="standard"/>
        <c:varyColors val="0"/>
        <c:ser>
          <c:idx val="5"/>
          <c:order val="5"/>
          <c:tx>
            <c:strRef>
              <c:f>Sheet1!$A$62</c:f>
              <c:strCache>
                <c:ptCount val="1"/>
                <c:pt idx="0">
                  <c:v>brown iBAT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Sheet1!$H$62:$K$62</c:f>
                <c:numCache>
                  <c:ptCount val="4"/>
                  <c:pt idx="0">
                    <c:v>0.09603191329931998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0.142864087496268</c:v>
                  </c:pt>
                </c:numCache>
              </c:numRef>
            </c:plus>
            <c:minus>
              <c:numRef>
                <c:f>Sheet1!$H$62:$K$62</c:f>
                <c:numCache>
                  <c:ptCount val="4"/>
                  <c:pt idx="0">
                    <c:v>0.09603191329931998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0.142864087496268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Sheet1!$B$62:$E$62</c:f>
              <c:numCache>
                <c:ptCount val="4"/>
                <c:pt idx="0">
                  <c:v>1</c:v>
                </c:pt>
                <c:pt idx="3">
                  <c:v>1.6469726413462606</c:v>
                </c:pt>
              </c:numCache>
            </c:numRef>
          </c:val>
          <c:smooth val="0"/>
        </c:ser>
        <c:axId val="15320077"/>
        <c:axId val="3662966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SUV*Volume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731"/>
        <c:crossesAt val="1"/>
        <c:crossBetween val="between"/>
        <c:dispUnits/>
      </c:valAx>
      <c:catAx>
        <c:axId val="15320077"/>
        <c:scaling>
          <c:orientation val="minMax"/>
        </c:scaling>
        <c:axPos val="b"/>
        <c:delete val="1"/>
        <c:majorTickMark val="out"/>
        <c:minorTickMark val="none"/>
        <c:tickLblPos val="none"/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(g)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00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5"/>
          <c:y val="0.0895"/>
          <c:w val="0.741"/>
          <c:h val="0.0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12.00390625" style="0" bestFit="1" customWidth="1"/>
    <col min="8" max="8" width="12.00390625" style="0" bestFit="1" customWidth="1"/>
  </cols>
  <sheetData>
    <row r="1" spans="13:15" ht="14.25">
      <c r="M1" s="13" t="s">
        <v>22</v>
      </c>
      <c r="N1" s="14"/>
      <c r="O1" s="15">
        <v>934000000</v>
      </c>
    </row>
    <row r="2" spans="13:15" ht="14.25">
      <c r="M2" s="16" t="s">
        <v>23</v>
      </c>
      <c r="N2" s="17"/>
      <c r="O2" s="18"/>
    </row>
    <row r="3" spans="1:36" ht="14.25">
      <c r="A3" s="2" t="s">
        <v>13</v>
      </c>
      <c r="I3" s="2" t="s">
        <v>16</v>
      </c>
      <c r="P3" s="2" t="s">
        <v>17</v>
      </c>
      <c r="V3" s="2" t="s">
        <v>27</v>
      </c>
      <c r="AC3" s="2" t="s">
        <v>28</v>
      </c>
      <c r="AJ3" s="2" t="s">
        <v>29</v>
      </c>
    </row>
    <row r="5" spans="1:40" ht="14.25">
      <c r="A5" t="s">
        <v>0</v>
      </c>
      <c r="B5" t="s">
        <v>5</v>
      </c>
      <c r="C5" t="s">
        <v>6</v>
      </c>
      <c r="D5" t="s">
        <v>7</v>
      </c>
      <c r="E5" t="s">
        <v>8</v>
      </c>
      <c r="H5" t="s">
        <v>0</v>
      </c>
      <c r="I5" t="s">
        <v>5</v>
      </c>
      <c r="J5" t="s">
        <v>6</v>
      </c>
      <c r="K5" t="s">
        <v>7</v>
      </c>
      <c r="L5" t="s">
        <v>8</v>
      </c>
      <c r="O5" t="s">
        <v>0</v>
      </c>
      <c r="P5" t="s">
        <v>5</v>
      </c>
      <c r="Q5" t="s">
        <v>6</v>
      </c>
      <c r="R5" t="s">
        <v>7</v>
      </c>
      <c r="S5" t="s">
        <v>8</v>
      </c>
      <c r="V5" t="s">
        <v>0</v>
      </c>
      <c r="W5" t="s">
        <v>5</v>
      </c>
      <c r="X5" t="s">
        <v>6</v>
      </c>
      <c r="Y5" t="s">
        <v>7</v>
      </c>
      <c r="Z5" t="s">
        <v>8</v>
      </c>
      <c r="AC5" t="s">
        <v>0</v>
      </c>
      <c r="AD5" t="s">
        <v>5</v>
      </c>
      <c r="AE5" t="s">
        <v>6</v>
      </c>
      <c r="AF5" t="s">
        <v>7</v>
      </c>
      <c r="AG5" t="s">
        <v>8</v>
      </c>
      <c r="AJ5" t="s">
        <v>0</v>
      </c>
      <c r="AK5" t="s">
        <v>5</v>
      </c>
      <c r="AL5" t="s">
        <v>6</v>
      </c>
      <c r="AM5" t="s">
        <v>7</v>
      </c>
      <c r="AN5" t="s">
        <v>8</v>
      </c>
    </row>
    <row r="6" spans="1:40" ht="14.25">
      <c r="A6" t="s">
        <v>1</v>
      </c>
      <c r="B6">
        <v>0.263115058594642</v>
      </c>
      <c r="C6">
        <v>0.195695553784677</v>
      </c>
      <c r="D6">
        <v>0.70641321853981</v>
      </c>
      <c r="E6">
        <v>0.536969507336004</v>
      </c>
      <c r="H6" t="s">
        <v>1</v>
      </c>
      <c r="I6">
        <v>1.1715574337094665</v>
      </c>
      <c r="J6">
        <v>5.269385494379648</v>
      </c>
      <c r="K6">
        <v>0.8807548531908019</v>
      </c>
      <c r="L6">
        <v>2.1997925795284887</v>
      </c>
      <c r="O6" t="s">
        <v>1</v>
      </c>
      <c r="P6" s="20">
        <f aca="true" t="shared" si="0" ref="P6:S8">B6*I6</f>
        <v>0.3082544028174547</v>
      </c>
      <c r="Q6" s="20">
        <f t="shared" si="0"/>
        <v>1.0311953124275692</v>
      </c>
      <c r="R6" s="20">
        <f t="shared" si="0"/>
        <v>0.6221768705870723</v>
      </c>
      <c r="S6" s="20">
        <f t="shared" si="0"/>
        <v>1.18122153767081</v>
      </c>
      <c r="V6" t="s">
        <v>24</v>
      </c>
      <c r="X6">
        <f>TTEST(B6:B9,C6:C9,2,2)</f>
        <v>0.8834682489497842</v>
      </c>
      <c r="Y6">
        <f>TTEST(B6:B9,D6:D9,2,2)</f>
        <v>0.02139474657108326</v>
      </c>
      <c r="Z6">
        <f>TTEST(B6:B9,E6:E9,2,1)</f>
        <v>0.019152106206810387</v>
      </c>
      <c r="AC6" t="s">
        <v>24</v>
      </c>
      <c r="AE6">
        <f>TTEST(I6:I9,J6:J9,2,2)</f>
        <v>0.1123597015719288</v>
      </c>
      <c r="AF6">
        <f>TTEST(I6:I9,K6:K9,2,2)</f>
        <v>0.22161070195529708</v>
      </c>
      <c r="AG6">
        <f>TTEST(I6:I9,L6:L9,2,2)</f>
        <v>0.2344777939498579</v>
      </c>
      <c r="AJ6" t="s">
        <v>24</v>
      </c>
      <c r="AL6">
        <f>TTEST(P6:P9,Q6:Q9,2,2)</f>
        <v>0.03065611524123259</v>
      </c>
      <c r="AM6">
        <f>TTEST(P6:P9,R6:R9,2,2)</f>
        <v>0.05746615546518724</v>
      </c>
      <c r="AN6">
        <f>TTEST(P6:P9,S6:S9,2,2)</f>
        <v>0.0995850818178594</v>
      </c>
    </row>
    <row r="7" spans="1:40" ht="14.25">
      <c r="A7" t="s">
        <v>2</v>
      </c>
      <c r="B7">
        <v>0.205838311145468</v>
      </c>
      <c r="C7">
        <v>0.247005973374561</v>
      </c>
      <c r="D7">
        <v>0.495205212320981</v>
      </c>
      <c r="E7">
        <v>0.523843586045568</v>
      </c>
      <c r="H7" t="s">
        <v>2</v>
      </c>
      <c r="I7">
        <v>1.6488269424364819</v>
      </c>
      <c r="J7">
        <v>2.2178942580730947</v>
      </c>
      <c r="K7">
        <v>6.226989736676295</v>
      </c>
      <c r="L7">
        <v>6.62694239427971</v>
      </c>
      <c r="O7" t="s">
        <v>2</v>
      </c>
      <c r="P7" s="20">
        <f t="shared" si="0"/>
        <v>0.3393917532022712</v>
      </c>
      <c r="Q7" s="20">
        <f t="shared" si="0"/>
        <v>0.5478331300571946</v>
      </c>
      <c r="R7" s="20">
        <f t="shared" si="0"/>
        <v>3.083637774671354</v>
      </c>
      <c r="S7" s="20">
        <f t="shared" si="0"/>
        <v>3.471481268336886</v>
      </c>
      <c r="V7" t="s">
        <v>25</v>
      </c>
      <c r="Y7">
        <f>TTEST(C6:C9,D6:D9,2,1)</f>
        <v>0.18497881604436459</v>
      </c>
      <c r="Z7">
        <f>TTEST(C6:C9,E6:E9,2,2)</f>
        <v>0.1767690499356914</v>
      </c>
      <c r="AC7" t="s">
        <v>25</v>
      </c>
      <c r="AF7">
        <f>TTEST(J6:J9,K6:K9,2,2)</f>
        <v>0.9404004848325259</v>
      </c>
      <c r="AG7">
        <f>TTEST(J6:J9,L6:L9,2,2)</f>
        <v>0.9817404456582379</v>
      </c>
      <c r="AJ7" t="s">
        <v>25</v>
      </c>
      <c r="AM7">
        <f>TTEST(Q6:Q9,R6:R9,2,2)</f>
        <v>0.17334355639281082</v>
      </c>
      <c r="AN7">
        <f>TTEST(Q6:Q9,S6:S9,2,2)</f>
        <v>0.23443301782247639</v>
      </c>
    </row>
    <row r="8" spans="1:40" ht="14.25">
      <c r="A8" t="s">
        <v>3</v>
      </c>
      <c r="B8">
        <v>0.300702924108162</v>
      </c>
      <c r="C8">
        <v>0.245216075016775</v>
      </c>
      <c r="D8">
        <v>0.613935136720831</v>
      </c>
      <c r="E8">
        <v>0.452247651734101</v>
      </c>
      <c r="H8" t="s">
        <v>3</v>
      </c>
      <c r="I8">
        <v>2.220992282238057</v>
      </c>
      <c r="J8">
        <v>4.079823222549771</v>
      </c>
      <c r="K8">
        <v>2.202933934378099</v>
      </c>
      <c r="L8">
        <v>0.8500640283374995</v>
      </c>
      <c r="O8" t="s">
        <v>3</v>
      </c>
      <c r="P8" s="20">
        <f t="shared" si="0"/>
        <v>0.6678588736906439</v>
      </c>
      <c r="Q8" s="20">
        <f t="shared" si="0"/>
        <v>1.0004382373959453</v>
      </c>
      <c r="R8" s="20">
        <f t="shared" si="0"/>
        <v>1.3524585461893763</v>
      </c>
      <c r="S8" s="20">
        <f t="shared" si="0"/>
        <v>0.38443946063926443</v>
      </c>
      <c r="V8" t="s">
        <v>26</v>
      </c>
      <c r="Z8">
        <f>TTEST(D6:D9,E6:E9,2,2)</f>
        <v>0.46596239315393206</v>
      </c>
      <c r="AC8" t="s">
        <v>26</v>
      </c>
      <c r="AG8">
        <f>TTEST(K6:K9,L6:L9,2,2)</f>
        <v>0.9653981564754595</v>
      </c>
      <c r="AJ8" t="s">
        <v>26</v>
      </c>
      <c r="AN8">
        <f>TTEST(R6:R9,S6:S9,2,2)</f>
        <v>0.9359406793844539</v>
      </c>
    </row>
    <row r="9" spans="1:19" ht="14.25">
      <c r="A9" t="s">
        <v>4</v>
      </c>
      <c r="B9">
        <v>0.53875940569379</v>
      </c>
      <c r="C9">
        <v>0.70641321853981</v>
      </c>
      <c r="D9">
        <v>0.55489213</v>
      </c>
      <c r="E9">
        <v>0.66220943</v>
      </c>
      <c r="H9" t="s">
        <v>4</v>
      </c>
      <c r="I9">
        <v>1.1167131441132567</v>
      </c>
      <c r="J9">
        <v>1.3976194881940942</v>
      </c>
      <c r="K9">
        <v>3.2059839343781</v>
      </c>
      <c r="L9">
        <v>3.1433781</v>
      </c>
      <c r="P9" s="20">
        <f>B9*I9</f>
        <v>0.6016397098529018</v>
      </c>
      <c r="Q9" s="20">
        <f>C9*J9</f>
        <v>0.987296880949152</v>
      </c>
      <c r="R9" s="20">
        <f>D9*K9</f>
        <v>1.7789752540928443</v>
      </c>
      <c r="S9" s="20">
        <f>E9*L9</f>
        <v>2.081574619875483</v>
      </c>
    </row>
    <row r="10" spans="1:19" ht="14.25">
      <c r="A10" s="2" t="s">
        <v>14</v>
      </c>
      <c r="B10" s="2">
        <f>AVERAGE(B6:B9)</f>
        <v>0.32710392488551554</v>
      </c>
      <c r="C10" s="2">
        <f>AVERAGE(C6:C9)</f>
        <v>0.34858270517895573</v>
      </c>
      <c r="D10" s="2">
        <f>AVERAGE(D6:D9)</f>
        <v>0.5926114243954055</v>
      </c>
      <c r="E10" s="2">
        <f>AVERAGE(E6:E9)</f>
        <v>0.5438175437789182</v>
      </c>
      <c r="F10" s="2"/>
      <c r="G10" s="2"/>
      <c r="H10" s="2" t="s">
        <v>14</v>
      </c>
      <c r="I10" s="2">
        <f>AVERAGE(I6:I9)</f>
        <v>1.5395224506243155</v>
      </c>
      <c r="J10" s="2">
        <f>AVERAGE(J6:J9)</f>
        <v>3.2411806157991516</v>
      </c>
      <c r="K10" s="2">
        <f>AVERAGE(K6:K8)</f>
        <v>3.103559508081732</v>
      </c>
      <c r="L10" s="2">
        <f>AVERAGE(L6:L8)</f>
        <v>3.2255996673818994</v>
      </c>
      <c r="O10" s="2" t="s">
        <v>14</v>
      </c>
      <c r="P10" s="2">
        <f>AVERAGE(P6:P9)</f>
        <v>0.4792861848908179</v>
      </c>
      <c r="Q10" s="2">
        <f>AVERAGE(Q6:Q9)</f>
        <v>0.8916908902074653</v>
      </c>
      <c r="R10" s="2">
        <f>AVERAGE(R6:R9)</f>
        <v>1.709312111385162</v>
      </c>
      <c r="S10" s="2">
        <f>AVERAGE(S6:S9)</f>
        <v>1.7796792216306108</v>
      </c>
    </row>
    <row r="11" spans="1:19" ht="14.25">
      <c r="A11" s="2" t="s">
        <v>15</v>
      </c>
      <c r="B11" s="2">
        <f>STDEV(B6:B9)/2</f>
        <v>0.07319777972678387</v>
      </c>
      <c r="C11" s="2">
        <f>STDEV(C6:C9)/2</f>
        <v>0.11986786128507529</v>
      </c>
      <c r="D11" s="2">
        <f>STDEV(D6:D8)/SQRT(3)</f>
        <v>0.061127286349353376</v>
      </c>
      <c r="E11" s="2">
        <f>STDEV(E6:E8)/SQRT(3)</f>
        <v>0.026327067225242883</v>
      </c>
      <c r="F11" s="2"/>
      <c r="G11" s="2"/>
      <c r="H11" s="2" t="s">
        <v>15</v>
      </c>
      <c r="I11" s="2">
        <f>STDEV(I6:I9)/2</f>
        <v>0.2566636201132209</v>
      </c>
      <c r="J11" s="2">
        <f>STDEV(J6:J9)/2</f>
        <v>0.878576929494504</v>
      </c>
      <c r="K11" s="2">
        <f>STDEV(K6:K8)/2</f>
        <v>1.3922914274098683</v>
      </c>
      <c r="L11" s="2">
        <f>STDEV(L6:L8)/2</f>
        <v>1.5109840377913084</v>
      </c>
      <c r="O11" s="2" t="s">
        <v>15</v>
      </c>
      <c r="P11" s="2">
        <f>STDEV(P6:P9)/2</f>
        <v>0.09099100987116575</v>
      </c>
      <c r="Q11" s="2">
        <f>STDEV(Q6:Q9)/2</f>
        <v>0.1149877290629879</v>
      </c>
      <c r="R11" s="2">
        <f>STDEV(R6:R9)/2</f>
        <v>0.5166261931187934</v>
      </c>
      <c r="S11" s="2">
        <f>STDEV(S6:S9)/2</f>
        <v>0.6619529557090073</v>
      </c>
    </row>
    <row r="13" spans="1:40" ht="14.25">
      <c r="A13" t="s">
        <v>9</v>
      </c>
      <c r="B13" t="s">
        <v>5</v>
      </c>
      <c r="C13" t="s">
        <v>6</v>
      </c>
      <c r="D13" t="s">
        <v>7</v>
      </c>
      <c r="E13" t="s">
        <v>8</v>
      </c>
      <c r="H13" t="s">
        <v>9</v>
      </c>
      <c r="I13" t="s">
        <v>5</v>
      </c>
      <c r="J13" t="s">
        <v>6</v>
      </c>
      <c r="K13" t="s">
        <v>7</v>
      </c>
      <c r="L13" t="s">
        <v>8</v>
      </c>
      <c r="O13" t="s">
        <v>9</v>
      </c>
      <c r="P13" t="s">
        <v>5</v>
      </c>
      <c r="Q13" t="s">
        <v>6</v>
      </c>
      <c r="R13" t="s">
        <v>7</v>
      </c>
      <c r="S13" t="s">
        <v>8</v>
      </c>
      <c r="V13" t="s">
        <v>9</v>
      </c>
      <c r="W13" t="s">
        <v>5</v>
      </c>
      <c r="X13" t="s">
        <v>6</v>
      </c>
      <c r="Y13" t="s">
        <v>7</v>
      </c>
      <c r="Z13" t="s">
        <v>8</v>
      </c>
      <c r="AC13" t="s">
        <v>9</v>
      </c>
      <c r="AD13" t="s">
        <v>5</v>
      </c>
      <c r="AE13" t="s">
        <v>6</v>
      </c>
      <c r="AF13" t="s">
        <v>7</v>
      </c>
      <c r="AG13" t="s">
        <v>8</v>
      </c>
      <c r="AJ13" t="s">
        <v>9</v>
      </c>
      <c r="AK13" t="s">
        <v>5</v>
      </c>
      <c r="AL13" t="s">
        <v>6</v>
      </c>
      <c r="AM13" t="s">
        <v>7</v>
      </c>
      <c r="AN13" t="s">
        <v>8</v>
      </c>
    </row>
    <row r="14" spans="1:40" ht="14.25">
      <c r="A14" t="s">
        <v>1</v>
      </c>
      <c r="B14">
        <v>0.115007998204639</v>
      </c>
      <c r="C14">
        <v>0.115968007909634</v>
      </c>
      <c r="D14">
        <v>0.528768035161855</v>
      </c>
      <c r="E14">
        <v>0.354240069519358</v>
      </c>
      <c r="H14" t="s">
        <v>1</v>
      </c>
      <c r="I14">
        <v>1.4431633522216366E-09</v>
      </c>
      <c r="J14">
        <v>3.5552307555983557E-09</v>
      </c>
      <c r="K14">
        <v>1.6459584479432095E-09</v>
      </c>
      <c r="L14">
        <v>1.677554705130155E-09</v>
      </c>
      <c r="O14" t="s">
        <v>1</v>
      </c>
      <c r="P14" s="20">
        <f>B14*I14</f>
        <v>1.6597532822130677E-10</v>
      </c>
      <c r="Q14" s="20">
        <f>C14*J14</f>
        <v>4.1229302838580417E-10</v>
      </c>
      <c r="R14" s="20">
        <f>D14*K14</f>
        <v>8.703302144769873E-10</v>
      </c>
      <c r="S14" s="20">
        <f>E14*L14</f>
        <v>5.942570953678322E-10</v>
      </c>
      <c r="V14" t="s">
        <v>24</v>
      </c>
      <c r="X14">
        <f>TTEST(B14:B17,C14:C17,2,2)</f>
        <v>0.07839904715149895</v>
      </c>
      <c r="Y14">
        <f>TTEST(B14:B17,D14:D17,2,2)</f>
        <v>0.00438262771601217</v>
      </c>
      <c r="Z14">
        <f>TTEST(B14:B17,E14:E17,2,2)</f>
        <v>0.003541170689313287</v>
      </c>
      <c r="AC14" t="s">
        <v>24</v>
      </c>
      <c r="AE14">
        <f>TTEST(I14:I17,J14:J17,2,2)</f>
        <v>0.0006438458389783671</v>
      </c>
      <c r="AF14">
        <f>TTEST(I14:I17,K14:K17,2,2)</f>
        <v>0.06406746357726674</v>
      </c>
      <c r="AG14">
        <f>TTEST(I14:I17,L14:L17,2,2)</f>
        <v>0.012081724283850374</v>
      </c>
      <c r="AJ14" t="s">
        <v>24</v>
      </c>
      <c r="AL14">
        <f>TTEST(P14:P17,Q14:Q17,2,2)</f>
        <v>0.0030181734172771</v>
      </c>
      <c r="AM14">
        <f>TTEST(P14:P17,R14:R17,2,2)</f>
        <v>0.003619209374148613</v>
      </c>
      <c r="AN14">
        <f>TTEST(P14:P17,S14:S17,2,2)</f>
        <v>0.0005170409683105658</v>
      </c>
    </row>
    <row r="15" spans="1:40" ht="14.25">
      <c r="A15" t="s">
        <v>2</v>
      </c>
      <c r="B15">
        <v>0.0732160096799097</v>
      </c>
      <c r="C15">
        <v>0.143232018936746</v>
      </c>
      <c r="D15">
        <v>0.435456028956822</v>
      </c>
      <c r="H15" t="s">
        <v>2</v>
      </c>
      <c r="I15">
        <v>7.721271602079197E-10</v>
      </c>
      <c r="J15">
        <v>3.055447597665432E-09</v>
      </c>
      <c r="K15">
        <v>2.624361967883691E-09</v>
      </c>
      <c r="L15">
        <v>1.90985987985612E-09</v>
      </c>
      <c r="O15" t="s">
        <v>2</v>
      </c>
      <c r="P15" s="20">
        <f aca="true" t="shared" si="1" ref="P15:R16">B15*I15</f>
        <v>5.653206963590423E-11</v>
      </c>
      <c r="Q15" s="20">
        <f t="shared" si="1"/>
        <v>4.376379281690502E-10</v>
      </c>
      <c r="R15" s="20">
        <f t="shared" si="1"/>
        <v>1.142794241079943E-09</v>
      </c>
      <c r="S15" s="20"/>
      <c r="V15" t="s">
        <v>25</v>
      </c>
      <c r="Y15">
        <f>TTEST(C14:C17,D14:D17,2,2)</f>
        <v>0.004994185257028219</v>
      </c>
      <c r="Z15">
        <f>TTEST(C14:C17,E14:E17,2,2)</f>
        <v>0.010538204530853095</v>
      </c>
      <c r="AC15" t="s">
        <v>25</v>
      </c>
      <c r="AF15">
        <f>TTEST(J14:J17,K14:K17,2,2)</f>
        <v>0.044047689572605464</v>
      </c>
      <c r="AG15">
        <f>TTEST(J14:J17,L14:L17,2,2)</f>
        <v>0.0008276680701128566</v>
      </c>
      <c r="AJ15" t="s">
        <v>25</v>
      </c>
      <c r="AM15">
        <f>TTEST(Q14:Q17,R14:R17,2,2)</f>
        <v>0.039450321914783294</v>
      </c>
      <c r="AN15">
        <f>TTEST(Q14:Q17,S14:S17,2,2)</f>
        <v>0.3183910033436097</v>
      </c>
    </row>
    <row r="16" spans="1:40" ht="14.25">
      <c r="A16" t="s">
        <v>3</v>
      </c>
      <c r="B16">
        <v>0.0430720056945623</v>
      </c>
      <c r="C16">
        <v>0.218112028836654</v>
      </c>
      <c r="D16">
        <v>0.393984038979045</v>
      </c>
      <c r="E16">
        <v>0.262656017466019</v>
      </c>
      <c r="H16" t="s">
        <v>3</v>
      </c>
      <c r="I16">
        <v>5.363068230842245E-10</v>
      </c>
      <c r="J16">
        <v>3.0474147369849676E-09</v>
      </c>
      <c r="K16">
        <v>1.3817345319710656E-09</v>
      </c>
      <c r="L16">
        <v>2.2652808341345333E-09</v>
      </c>
      <c r="O16" t="s">
        <v>3</v>
      </c>
      <c r="P16" s="20">
        <f t="shared" si="1"/>
        <v>2.3099810537916334E-11</v>
      </c>
      <c r="Q16" s="20">
        <f t="shared" si="1"/>
        <v>6.646778109905097E-10</v>
      </c>
      <c r="R16" s="20">
        <f t="shared" si="1"/>
        <v>5.443813517027808E-10</v>
      </c>
      <c r="S16" s="20">
        <f>E16*L16</f>
        <v>5.949896423358781E-10</v>
      </c>
      <c r="V16" t="s">
        <v>26</v>
      </c>
      <c r="Z16">
        <f>TTEST(D14:D17,E14:E17,2,2)</f>
        <v>0.1730324863201772</v>
      </c>
      <c r="AC16" t="s">
        <v>26</v>
      </c>
      <c r="AG16">
        <f>TTEST(K14:K17,L14:L17,2,2)</f>
        <v>0.5783444082534989</v>
      </c>
      <c r="AJ16" t="s">
        <v>26</v>
      </c>
      <c r="AN16">
        <f>TTEST(R14:R17,S14:S17,2,2)</f>
        <v>0.11636483315511606</v>
      </c>
    </row>
    <row r="17" spans="1:19" ht="14.25">
      <c r="A17" t="s">
        <v>4</v>
      </c>
      <c r="C17">
        <v>0.121408016051388</v>
      </c>
      <c r="D17">
        <v>0.266112026327951</v>
      </c>
      <c r="E17">
        <v>0.27302403586812</v>
      </c>
      <c r="H17" t="s">
        <v>4</v>
      </c>
      <c r="J17">
        <v>3.8477264372934276E-09</v>
      </c>
      <c r="K17">
        <v>3.1654827066178756E-09</v>
      </c>
      <c r="L17">
        <v>1.944258157626682E-09</v>
      </c>
      <c r="O17" t="s">
        <v>4</v>
      </c>
      <c r="P17" s="20"/>
      <c r="Q17" s="20">
        <f>C17*J17</f>
        <v>4.671448330602704E-10</v>
      </c>
      <c r="R17" s="20">
        <f>D17*K17</f>
        <v>8.423730173641697E-10</v>
      </c>
      <c r="S17" s="20">
        <f>E17*L17</f>
        <v>5.308292089647521E-10</v>
      </c>
    </row>
    <row r="18" spans="1:19" ht="14.25">
      <c r="A18" s="2" t="s">
        <v>14</v>
      </c>
      <c r="B18" s="2">
        <f>AVERAGE(B14:B17)</f>
        <v>0.077098671193037</v>
      </c>
      <c r="C18" s="2">
        <f>AVERAGE(C14:C17)</f>
        <v>0.1496800179336055</v>
      </c>
      <c r="D18" s="2">
        <f>AVERAGE(D14:D17)</f>
        <v>0.40608003235641826</v>
      </c>
      <c r="E18" s="2">
        <f>AVERAGE(E14:E17)</f>
        <v>0.29664004095116564</v>
      </c>
      <c r="F18" s="2"/>
      <c r="G18" s="2"/>
      <c r="H18" s="2" t="s">
        <v>14</v>
      </c>
      <c r="I18" s="2">
        <f>AVERAGE(I14:I17)</f>
        <v>9.171991118379268E-10</v>
      </c>
      <c r="J18" s="2">
        <f>AVERAGE(J14:J17)</f>
        <v>3.376454881885546E-09</v>
      </c>
      <c r="K18" s="2">
        <f>AVERAGE(K14:K17)</f>
        <v>2.2043844136039604E-09</v>
      </c>
      <c r="L18" s="2">
        <f>AVERAGE(L14:L17)</f>
        <v>1.9492383941868725E-09</v>
      </c>
      <c r="O18" s="2" t="s">
        <v>14</v>
      </c>
      <c r="P18" s="2">
        <f>AVERAGE(P14:P17)</f>
        <v>8.186906946504244E-11</v>
      </c>
      <c r="Q18" s="2">
        <f>AVERAGE(Q14:Q17)</f>
        <v>4.954384001514086E-10</v>
      </c>
      <c r="R18" s="2">
        <f>AVERAGE(R14:R17)</f>
        <v>8.499697061559702E-10</v>
      </c>
      <c r="S18" s="2">
        <f>AVERAGE(S14:S17)</f>
        <v>5.733586488894875E-10</v>
      </c>
    </row>
    <row r="19" spans="1:19" ht="14.25">
      <c r="A19" s="2" t="s">
        <v>15</v>
      </c>
      <c r="B19" s="2">
        <f>STDEV(B14:B17)/2</f>
        <v>0.0180624129750263</v>
      </c>
      <c r="C19" s="2">
        <f>STDEV(C14:C17)/2</f>
        <v>0.023559008393080644</v>
      </c>
      <c r="D19" s="2">
        <f>STDEV(D14:D17)/2</f>
        <v>0.05450737792264473</v>
      </c>
      <c r="E19" s="2">
        <f>STDEV(E14:E17)/2</f>
        <v>0.025075866982464588</v>
      </c>
      <c r="F19" s="2"/>
      <c r="G19" s="2"/>
      <c r="H19" s="2" t="s">
        <v>15</v>
      </c>
      <c r="I19" s="2">
        <f>STDEV(I14:I17)/2</f>
        <v>2.352560278038019E-10</v>
      </c>
      <c r="J19" s="2">
        <f>STDEV(J14:J17)/2</f>
        <v>1.9692866420714153E-10</v>
      </c>
      <c r="K19" s="2">
        <f>STDEV(K14:K17)/2</f>
        <v>4.17201336467958E-10</v>
      </c>
      <c r="L19" s="2">
        <f>STDEV(L14:L17)/2</f>
        <v>1.2085470646421908E-10</v>
      </c>
      <c r="O19" s="2" t="s">
        <v>15</v>
      </c>
      <c r="P19" s="2">
        <f>STDEV(P14:P17)/2</f>
        <v>3.736584690121621E-11</v>
      </c>
      <c r="Q19" s="2">
        <f>STDEV(Q14:Q17)/2</f>
        <v>5.7515614928564366E-11</v>
      </c>
      <c r="R19" s="2">
        <f>STDEV(R14:R17)/2</f>
        <v>1.2233925188130844E-10</v>
      </c>
      <c r="S19" s="2">
        <f>STDEV(S14:S17)/2</f>
        <v>1.8416698275606108E-11</v>
      </c>
    </row>
    <row r="21" spans="1:40" ht="14.25">
      <c r="A21" t="s">
        <v>10</v>
      </c>
      <c r="B21" t="s">
        <v>5</v>
      </c>
      <c r="C21" t="s">
        <v>6</v>
      </c>
      <c r="D21" t="s">
        <v>7</v>
      </c>
      <c r="E21" t="s">
        <v>8</v>
      </c>
      <c r="H21" t="s">
        <v>10</v>
      </c>
      <c r="I21" t="s">
        <v>5</v>
      </c>
      <c r="J21" t="s">
        <v>6</v>
      </c>
      <c r="K21" t="s">
        <v>7</v>
      </c>
      <c r="L21" t="s">
        <v>8</v>
      </c>
      <c r="O21" t="s">
        <v>10</v>
      </c>
      <c r="P21" t="s">
        <v>5</v>
      </c>
      <c r="Q21" t="s">
        <v>6</v>
      </c>
      <c r="R21" t="s">
        <v>7</v>
      </c>
      <c r="S21" t="s">
        <v>8</v>
      </c>
      <c r="V21" t="s">
        <v>10</v>
      </c>
      <c r="W21" t="s">
        <v>5</v>
      </c>
      <c r="X21" t="s">
        <v>6</v>
      </c>
      <c r="Y21" t="s">
        <v>7</v>
      </c>
      <c r="Z21" t="s">
        <v>8</v>
      </c>
      <c r="AC21" t="s">
        <v>10</v>
      </c>
      <c r="AD21" t="s">
        <v>5</v>
      </c>
      <c r="AE21" t="s">
        <v>6</v>
      </c>
      <c r="AF21" t="s">
        <v>7</v>
      </c>
      <c r="AG21" t="s">
        <v>8</v>
      </c>
      <c r="AJ21" t="s">
        <v>10</v>
      </c>
      <c r="AK21" t="s">
        <v>5</v>
      </c>
      <c r="AL21" t="s">
        <v>6</v>
      </c>
      <c r="AM21" t="s">
        <v>7</v>
      </c>
      <c r="AN21" t="s">
        <v>8</v>
      </c>
    </row>
    <row r="22" spans="1:40" ht="14.25">
      <c r="A22" t="s">
        <v>1</v>
      </c>
      <c r="B22">
        <v>0.307584045397079</v>
      </c>
      <c r="C22">
        <v>0.34732805689629</v>
      </c>
      <c r="D22">
        <v>0.404352072795638</v>
      </c>
      <c r="E22">
        <v>0.281664032434892</v>
      </c>
      <c r="H22" t="s">
        <v>1</v>
      </c>
      <c r="I22">
        <v>1.2087413312369107E-09</v>
      </c>
      <c r="J22">
        <v>2.017665242294691E-09</v>
      </c>
      <c r="K22">
        <v>1.579927897735638E-09</v>
      </c>
      <c r="L22">
        <v>1.6860328183399099E-09</v>
      </c>
      <c r="O22" t="s">
        <v>1</v>
      </c>
      <c r="P22" s="20">
        <f aca="true" t="shared" si="2" ref="P22:S25">B22*I22</f>
        <v>3.717895485004997E-10</v>
      </c>
      <c r="Q22" s="20">
        <f t="shared" si="2"/>
        <v>7.007917480733971E-10</v>
      </c>
      <c r="R22" s="20">
        <f t="shared" si="2"/>
        <v>6.3884712031706E-10</v>
      </c>
      <c r="S22" s="20">
        <f t="shared" si="2"/>
        <v>4.748948024311848E-10</v>
      </c>
      <c r="V22" t="s">
        <v>24</v>
      </c>
      <c r="X22">
        <f>TTEST(B22:B25,C22:C25,2,2)</f>
        <v>0.9816355575890261</v>
      </c>
      <c r="Y22">
        <f>TTEST(B22:B25,D22:D25,2,2)</f>
        <v>0.06845611126319147</v>
      </c>
      <c r="Z22">
        <f>TTEST(B22:B25,E22:E25,2,2)</f>
        <v>0.01588397658658357</v>
      </c>
      <c r="AC22" t="s">
        <v>24</v>
      </c>
      <c r="AE22">
        <f>TTEST(I22:I25,J22:J25,2,1)</f>
        <v>0.022525389767521203</v>
      </c>
      <c r="AF22">
        <f>TTEST(I22:I25,K22:K25,2,1)</f>
        <v>0.5288239105518502</v>
      </c>
      <c r="AG22">
        <f>TTEST(I22:I25,L22:L25,2,1)</f>
        <v>0.10193773102212356</v>
      </c>
      <c r="AJ22" t="s">
        <v>24</v>
      </c>
      <c r="AL22">
        <f>TTEST(P22:P25,Q22:Q25,2,2)</f>
        <v>0.14915103933476573</v>
      </c>
      <c r="AM22">
        <f>TTEST(P22:P25,R22:R25,2,2)</f>
        <v>0.007953444659690652</v>
      </c>
      <c r="AN22">
        <f>TTEST(P22:P25,S22:S25,2,2)</f>
        <v>0.044920782282110654</v>
      </c>
    </row>
    <row r="23" spans="1:40" ht="14.25">
      <c r="A23" t="s">
        <v>2</v>
      </c>
      <c r="B23">
        <v>0.252288041327653</v>
      </c>
      <c r="C23">
        <v>0.233280038213926</v>
      </c>
      <c r="D23">
        <v>0.428544077150932</v>
      </c>
      <c r="E23">
        <v>0.435456057207382</v>
      </c>
      <c r="H23" t="s">
        <v>2</v>
      </c>
      <c r="I23">
        <v>2.5071349959127287E-09</v>
      </c>
      <c r="J23">
        <v>3.4855122098820453E-09</v>
      </c>
      <c r="K23">
        <v>2.0773263217934777E-09</v>
      </c>
      <c r="L23">
        <v>2.533445347656588E-09</v>
      </c>
      <c r="O23" t="s">
        <v>2</v>
      </c>
      <c r="P23" s="20">
        <f t="shared" si="2"/>
        <v>6.325201774628356E-10</v>
      </c>
      <c r="Q23" s="20">
        <f t="shared" si="2"/>
        <v>8.131004215163892E-10</v>
      </c>
      <c r="R23" s="20">
        <f t="shared" si="2"/>
        <v>8.90225891514326E-10</v>
      </c>
      <c r="S23" s="20">
        <f t="shared" si="2"/>
        <v>1.103204122240923E-09</v>
      </c>
      <c r="V23" t="s">
        <v>25</v>
      </c>
      <c r="Y23">
        <f>TTEST(C22:C25,D22:D25,2,2)</f>
        <v>0.09385806975268018</v>
      </c>
      <c r="Z23">
        <f>TTEST(C22:C25,E22:E25,2,2)</f>
        <v>0.024426122877348733</v>
      </c>
      <c r="AC23" t="s">
        <v>25</v>
      </c>
      <c r="AF23">
        <f>TTEST(J22:J25,K22:K25,2,2)</f>
        <v>0.36548503205866834</v>
      </c>
      <c r="AG23">
        <f>TTEST(J22:J25,L22:L25,2,2)</f>
        <v>0.8247835389613593</v>
      </c>
      <c r="AJ23" t="s">
        <v>25</v>
      </c>
      <c r="AM23">
        <f>TTEST(Q22:Q25,R22:R25,2,2)</f>
        <v>0.16272160918123788</v>
      </c>
      <c r="AN23">
        <f>TTEST(Q22:Q25,S22:S25,2,2)</f>
        <v>0.08963623028032969</v>
      </c>
    </row>
    <row r="24" spans="1:40" ht="14.25">
      <c r="A24" t="s">
        <v>3</v>
      </c>
      <c r="B24">
        <v>0.183168030005008</v>
      </c>
      <c r="C24">
        <v>0.162432026608215</v>
      </c>
      <c r="D24">
        <v>0.214272038575466</v>
      </c>
      <c r="E24">
        <v>0.46310407586172</v>
      </c>
      <c r="H24" t="s">
        <v>3</v>
      </c>
      <c r="I24">
        <v>2.422333564332155E-09</v>
      </c>
      <c r="J24">
        <v>3.3778214334197952E-09</v>
      </c>
      <c r="K24">
        <v>3.4783070639725426E-09</v>
      </c>
      <c r="L24">
        <v>4.024936921078873E-09</v>
      </c>
      <c r="O24" t="s">
        <v>3</v>
      </c>
      <c r="P24" s="20">
        <f t="shared" si="2"/>
        <v>4.436940669937301E-10</v>
      </c>
      <c r="Q24" s="20">
        <f t="shared" si="2"/>
        <v>5.486663809510432E-10</v>
      </c>
      <c r="R24" s="20">
        <f t="shared" si="2"/>
        <v>7.453039453888405E-10</v>
      </c>
      <c r="S24" s="20">
        <f t="shared" si="2"/>
        <v>1.8639646932379483E-09</v>
      </c>
      <c r="V24" t="s">
        <v>26</v>
      </c>
      <c r="Z24">
        <f>TTEST(D22:D25,E22:E25,2,2)</f>
        <v>0.392669109596982</v>
      </c>
      <c r="AC24" t="s">
        <v>26</v>
      </c>
      <c r="AG24">
        <f>TTEST(K22:K25,L22:L25,2,2)</f>
        <v>0.3677334586633846</v>
      </c>
      <c r="AJ24" t="s">
        <v>26</v>
      </c>
      <c r="AN24">
        <f>TTEST(R22:R25,S22:S25,2,2)</f>
        <v>0.16291312851936465</v>
      </c>
    </row>
    <row r="25" spans="1:19" ht="14.25">
      <c r="A25" t="s">
        <v>4</v>
      </c>
      <c r="B25">
        <v>0.164160018903771</v>
      </c>
      <c r="C25">
        <v>0.169344022247315</v>
      </c>
      <c r="D25">
        <v>0.380160025279765</v>
      </c>
      <c r="E25">
        <v>0.497664081523043</v>
      </c>
      <c r="H25" t="s">
        <v>4</v>
      </c>
      <c r="I25">
        <v>2.3787686995783327E-09</v>
      </c>
      <c r="J25">
        <v>2.6221507405057888E-09</v>
      </c>
      <c r="K25">
        <v>2.293440485039351E-09</v>
      </c>
      <c r="L25">
        <v>3.865701623069131E-09</v>
      </c>
      <c r="O25" t="s">
        <v>4</v>
      </c>
      <c r="P25" s="20">
        <f t="shared" si="2"/>
        <v>3.9049871469047787E-10</v>
      </c>
      <c r="Q25" s="20">
        <f t="shared" si="2"/>
        <v>4.4404555333602583E-10</v>
      </c>
      <c r="R25" s="20">
        <f t="shared" si="2"/>
        <v>8.718743927701962E-10</v>
      </c>
      <c r="S25" s="20">
        <f t="shared" si="2"/>
        <v>1.9238208476868353E-09</v>
      </c>
    </row>
    <row r="26" spans="1:19" ht="14.25">
      <c r="A26" s="2" t="s">
        <v>14</v>
      </c>
      <c r="B26" s="2">
        <f>AVERAGE(B22:B25)</f>
        <v>0.22680003390837775</v>
      </c>
      <c r="C26" s="2">
        <f>AVERAGE(C22:C25)</f>
        <v>0.2280960359914365</v>
      </c>
      <c r="D26" s="2">
        <f>AVERAGE(D22:D25)</f>
        <v>0.35683205345045027</v>
      </c>
      <c r="E26" s="2">
        <f>AVERAGE(E22:E25)</f>
        <v>0.4194720617567592</v>
      </c>
      <c r="F26" s="2"/>
      <c r="G26" s="2"/>
      <c r="H26" s="2" t="s">
        <v>14</v>
      </c>
      <c r="I26" s="2">
        <f>AVERAGE(I22:I25)</f>
        <v>2.129244647765032E-09</v>
      </c>
      <c r="J26" s="2">
        <f>AVERAGE(J22:J25)</f>
        <v>2.8757874065255803E-09</v>
      </c>
      <c r="K26" s="2">
        <f>AVERAGE(K22:K25)</f>
        <v>2.3572504421352524E-09</v>
      </c>
      <c r="L26" s="2">
        <f>AVERAGE(L22:L25)</f>
        <v>3.0275291775361258E-09</v>
      </c>
      <c r="O26" s="2" t="s">
        <v>14</v>
      </c>
      <c r="P26" s="2">
        <f>AVERAGE(P22:P25)</f>
        <v>4.596256269118858E-10</v>
      </c>
      <c r="Q26" s="2">
        <f>AVERAGE(Q22:Q25)</f>
        <v>6.266510259692138E-10</v>
      </c>
      <c r="R26" s="2">
        <f>AVERAGE(R22:R25)</f>
        <v>7.865628374976057E-10</v>
      </c>
      <c r="S26" s="2">
        <f>AVERAGE(S22:S25)</f>
        <v>1.3414711163992228E-09</v>
      </c>
    </row>
    <row r="27" spans="1:19" ht="14.25">
      <c r="A27" s="2" t="s">
        <v>15</v>
      </c>
      <c r="B27" s="2">
        <f>STDEV(B22:B25)/2</f>
        <v>0.032918103275164375</v>
      </c>
      <c r="C27" s="2">
        <f>STDEV(C22:C25)/2</f>
        <v>0.0428239710280814</v>
      </c>
      <c r="D27" s="2">
        <f>STDEV(D22:D25)/2</f>
        <v>0.048535484177910565</v>
      </c>
      <c r="E27" s="2">
        <f>STDEV(E22:E25)/2</f>
        <v>0.04766575086485805</v>
      </c>
      <c r="F27" s="2"/>
      <c r="G27" s="2"/>
      <c r="H27" s="2" t="s">
        <v>15</v>
      </c>
      <c r="I27" s="2">
        <f>STDEV(I22:I25)/2</f>
        <v>3.079895610257858E-10</v>
      </c>
      <c r="J27" s="2">
        <f>STDEV(J22:J25)/2</f>
        <v>3.445416891903458E-10</v>
      </c>
      <c r="K27" s="2">
        <f>STDEV(K22:K25)/2</f>
        <v>4.024329665889323E-10</v>
      </c>
      <c r="L27" s="2">
        <f>STDEV(L22:L25)/2</f>
        <v>5.583522311240868E-10</v>
      </c>
      <c r="O27" s="2" t="s">
        <v>15</v>
      </c>
      <c r="P27" s="2">
        <f>STDEV(P22:P25)/2</f>
        <v>5.960987535327664E-11</v>
      </c>
      <c r="Q27" s="2">
        <f>STDEV(Q22:Q25)/2</f>
        <v>8.148956337482572E-11</v>
      </c>
      <c r="R27" s="2">
        <f>STDEV(R22:R25)/2</f>
        <v>5.884040527230376E-11</v>
      </c>
      <c r="S27" s="2">
        <f>STDEV(S22:S25)/2</f>
        <v>3.4397873187695565E-10</v>
      </c>
    </row>
    <row r="29" spans="1:40" ht="14.25">
      <c r="A29" t="s">
        <v>11</v>
      </c>
      <c r="B29" t="s">
        <v>5</v>
      </c>
      <c r="C29" t="s">
        <v>6</v>
      </c>
      <c r="D29" t="s">
        <v>7</v>
      </c>
      <c r="H29" t="s">
        <v>11</v>
      </c>
      <c r="I29" t="s">
        <v>5</v>
      </c>
      <c r="J29" t="s">
        <v>6</v>
      </c>
      <c r="K29" t="s">
        <v>7</v>
      </c>
      <c r="O29" t="s">
        <v>11</v>
      </c>
      <c r="P29" t="s">
        <v>5</v>
      </c>
      <c r="Q29" t="s">
        <v>6</v>
      </c>
      <c r="R29" t="s">
        <v>7</v>
      </c>
      <c r="S29" t="s">
        <v>8</v>
      </c>
      <c r="V29" t="s">
        <v>11</v>
      </c>
      <c r="W29" t="s">
        <v>5</v>
      </c>
      <c r="X29" t="s">
        <v>6</v>
      </c>
      <c r="Y29" t="s">
        <v>7</v>
      </c>
      <c r="Z29" t="s">
        <v>8</v>
      </c>
      <c r="AC29" t="s">
        <v>11</v>
      </c>
      <c r="AD29" t="s">
        <v>5</v>
      </c>
      <c r="AE29" t="s">
        <v>6</v>
      </c>
      <c r="AF29" t="s">
        <v>7</v>
      </c>
      <c r="AG29" t="s">
        <v>8</v>
      </c>
      <c r="AJ29" t="s">
        <v>11</v>
      </c>
      <c r="AK29" t="s">
        <v>5</v>
      </c>
      <c r="AL29" t="s">
        <v>6</v>
      </c>
      <c r="AM29" t="s">
        <v>7</v>
      </c>
      <c r="AN29" t="s">
        <v>8</v>
      </c>
    </row>
    <row r="30" spans="1:36" ht="14.25">
      <c r="A30" t="s">
        <v>1</v>
      </c>
      <c r="H30" t="s">
        <v>1</v>
      </c>
      <c r="I30">
        <v>1.3687335386168518E-09</v>
      </c>
      <c r="J30">
        <v>1.0928890688438763E-09</v>
      </c>
      <c r="K30">
        <v>1.2989952705638071E-09</v>
      </c>
      <c r="O30" t="s">
        <v>1</v>
      </c>
      <c r="V30" t="s">
        <v>24</v>
      </c>
      <c r="AC30" t="s">
        <v>24</v>
      </c>
      <c r="AE30">
        <f>TTEST(I30:I33,J30:J33,2,2)</f>
        <v>0.5645152900112835</v>
      </c>
      <c r="AF30">
        <f>TTEST(I30:I33,K30:K33,2,2)</f>
        <v>0.4156691176808418</v>
      </c>
      <c r="AJ30" t="s">
        <v>24</v>
      </c>
    </row>
    <row r="31" spans="1:36" ht="14.25">
      <c r="A31" t="s">
        <v>2</v>
      </c>
      <c r="H31" t="s">
        <v>2</v>
      </c>
      <c r="I31" s="1">
        <v>1.31230492327703E-09</v>
      </c>
      <c r="J31" s="1">
        <v>1.2612070953328296E-09</v>
      </c>
      <c r="O31" t="s">
        <v>2</v>
      </c>
      <c r="V31" t="s">
        <v>25</v>
      </c>
      <c r="AC31" t="s">
        <v>25</v>
      </c>
      <c r="AF31">
        <f>TTEST(J30:J33,K30:K33,2,2)</f>
        <v>0.9709046690731168</v>
      </c>
      <c r="AJ31" t="s">
        <v>25</v>
      </c>
    </row>
    <row r="32" spans="1:36" ht="14.25">
      <c r="A32" t="s">
        <v>3</v>
      </c>
      <c r="H32" t="s">
        <v>3</v>
      </c>
      <c r="I32">
        <v>1.4790255008242822E-09</v>
      </c>
      <c r="J32">
        <v>1.5520035677005293E-09</v>
      </c>
      <c r="K32">
        <v>1.3095799942577018E-09</v>
      </c>
      <c r="O32" t="s">
        <v>3</v>
      </c>
      <c r="V32" t="s">
        <v>26</v>
      </c>
      <c r="AC32" t="s">
        <v>26</v>
      </c>
      <c r="AJ32" t="s">
        <v>26</v>
      </c>
    </row>
    <row r="33" spans="1:19" ht="14.25">
      <c r="A33" t="s">
        <v>4</v>
      </c>
      <c r="H33" t="s">
        <v>4</v>
      </c>
      <c r="I33">
        <v>1.2884185161587004E-09</v>
      </c>
      <c r="J33">
        <v>1.2889541391391767E-09</v>
      </c>
      <c r="O33" t="s">
        <v>4</v>
      </c>
      <c r="P33" s="2"/>
      <c r="Q33" s="2"/>
      <c r="R33" s="2"/>
      <c r="S33" s="2"/>
    </row>
    <row r="34" spans="1:19" ht="14.25">
      <c r="A34" s="2" t="s">
        <v>14</v>
      </c>
      <c r="B34" s="2"/>
      <c r="C34" s="2"/>
      <c r="D34" s="2"/>
      <c r="E34" s="2"/>
      <c r="F34" s="2"/>
      <c r="G34" s="2"/>
      <c r="H34" s="2" t="s">
        <v>14</v>
      </c>
      <c r="I34" s="2">
        <f>AVERAGE(I30:I33)</f>
        <v>1.3621206197192161E-09</v>
      </c>
      <c r="J34" s="2">
        <f>AVERAGE(J30:J33)</f>
        <v>1.298763467754103E-09</v>
      </c>
      <c r="K34" s="2">
        <f>AVERAGE(K30:K33)</f>
        <v>1.3042876324107545E-09</v>
      </c>
      <c r="L34" s="2"/>
      <c r="O34" s="2" t="s">
        <v>14</v>
      </c>
      <c r="P34" s="2"/>
      <c r="Q34" s="2"/>
      <c r="R34" s="2"/>
      <c r="S34" s="2"/>
    </row>
    <row r="35" spans="1:19" ht="14.25">
      <c r="A35" s="2" t="s">
        <v>15</v>
      </c>
      <c r="B35" s="2"/>
      <c r="C35" s="2"/>
      <c r="D35" s="2"/>
      <c r="E35" s="2"/>
      <c r="F35" s="2"/>
      <c r="G35" s="2"/>
      <c r="H35" s="2" t="s">
        <v>15</v>
      </c>
      <c r="I35" s="2">
        <f>STDEV(I30:I33)/2</f>
        <v>4.245005457770477E-11</v>
      </c>
      <c r="J35" s="2">
        <f>STDEV(J30:J33)/2</f>
        <v>9.487778119983455E-11</v>
      </c>
      <c r="K35" s="2">
        <f>STDEV(K30:K33)/2</f>
        <v>3.742264950469422E-12</v>
      </c>
      <c r="L35" s="2"/>
      <c r="O35" s="2" t="s">
        <v>15</v>
      </c>
      <c r="P35" s="2"/>
      <c r="Q35" s="2"/>
      <c r="R35" s="2"/>
      <c r="S35" s="2"/>
    </row>
    <row r="37" spans="1:40" ht="14.25">
      <c r="A37" t="s">
        <v>12</v>
      </c>
      <c r="B37" t="s">
        <v>5</v>
      </c>
      <c r="C37" t="s">
        <v>6</v>
      </c>
      <c r="D37" t="s">
        <v>7</v>
      </c>
      <c r="E37" t="s">
        <v>8</v>
      </c>
      <c r="H37" t="s">
        <v>12</v>
      </c>
      <c r="I37" t="s">
        <v>5</v>
      </c>
      <c r="J37" t="s">
        <v>6</v>
      </c>
      <c r="K37" t="s">
        <v>7</v>
      </c>
      <c r="L37" t="s">
        <v>8</v>
      </c>
      <c r="O37" t="s">
        <v>12</v>
      </c>
      <c r="P37" t="s">
        <v>5</v>
      </c>
      <c r="Q37" t="s">
        <v>6</v>
      </c>
      <c r="R37" t="s">
        <v>7</v>
      </c>
      <c r="S37" t="s">
        <v>8</v>
      </c>
      <c r="V37" t="s">
        <v>12</v>
      </c>
      <c r="W37" t="s">
        <v>5</v>
      </c>
      <c r="X37" t="s">
        <v>6</v>
      </c>
      <c r="Y37" t="s">
        <v>7</v>
      </c>
      <c r="Z37" t="s">
        <v>8</v>
      </c>
      <c r="AC37" t="s">
        <v>12</v>
      </c>
      <c r="AD37" t="s">
        <v>5</v>
      </c>
      <c r="AE37" t="s">
        <v>6</v>
      </c>
      <c r="AF37" t="s">
        <v>7</v>
      </c>
      <c r="AG37" t="s">
        <v>8</v>
      </c>
      <c r="AJ37" t="s">
        <v>12</v>
      </c>
      <c r="AK37" t="s">
        <v>5</v>
      </c>
      <c r="AL37" t="s">
        <v>6</v>
      </c>
      <c r="AM37" t="s">
        <v>7</v>
      </c>
      <c r="AN37" t="s">
        <v>8</v>
      </c>
    </row>
    <row r="38" spans="1:40" ht="14.25">
      <c r="A38" t="s">
        <v>1</v>
      </c>
      <c r="C38">
        <v>0.600809215430395</v>
      </c>
      <c r="D38">
        <v>0.692094031677516</v>
      </c>
      <c r="E38">
        <v>0.984444096782674</v>
      </c>
      <c r="H38" t="s">
        <v>1</v>
      </c>
      <c r="J38">
        <v>1.7251490542138155</v>
      </c>
      <c r="K38">
        <v>2.3960749577546516</v>
      </c>
      <c r="L38">
        <v>2.6862038970989524</v>
      </c>
      <c r="O38" t="s">
        <v>1</v>
      </c>
      <c r="P38" s="20"/>
      <c r="Q38" s="20">
        <f aca="true" t="shared" si="3" ref="Q38:S39">C38*J38</f>
        <v>1.0364854497626905</v>
      </c>
      <c r="R38" s="20">
        <f t="shared" si="3"/>
        <v>1.6583091777139507</v>
      </c>
      <c r="S38" s="20">
        <f t="shared" si="3"/>
        <v>2.644417569253677</v>
      </c>
      <c r="V38" t="s">
        <v>24</v>
      </c>
      <c r="X38">
        <f>TTEST(B38:B41,C38:C41,2,2)</f>
        <v>0.0022377250123368246</v>
      </c>
      <c r="Y38">
        <f>TTEST(B38:B41,D38:D41,2,2)</f>
        <v>0.003799479268352801</v>
      </c>
      <c r="Z38">
        <f>TTEST(B38:B41,E38:E41,2,2)</f>
        <v>0.06705655302326927</v>
      </c>
      <c r="AC38" t="s">
        <v>24</v>
      </c>
      <c r="AE38">
        <f>TTEST(I38:I41,J38:J41,2,2)</f>
        <v>0.029094155928870203</v>
      </c>
      <c r="AF38">
        <f>TTEST(I38:I41,K38:K41,2,2)</f>
        <v>0.06169605369367737</v>
      </c>
      <c r="AG38">
        <f>TTEST(I38:I41,L38:L41,2,2)</f>
        <v>0.01729208121301315</v>
      </c>
      <c r="AJ38" t="s">
        <v>24</v>
      </c>
      <c r="AL38">
        <f>TTEST(P38:P41,Q38:Q41,2,2)</f>
        <v>0.016026127110021892</v>
      </c>
      <c r="AM38">
        <f>TTEST(P38:P41,R38:R41,2,2)</f>
        <v>0.008059317934682831</v>
      </c>
      <c r="AN38">
        <f>TTEST(P38:P41,S38:S41,2,2)</f>
        <v>0.07502122042586266</v>
      </c>
    </row>
    <row r="39" spans="1:40" ht="14.25">
      <c r="A39" t="s">
        <v>2</v>
      </c>
      <c r="B39">
        <v>0.214787802934401</v>
      </c>
      <c r="C39">
        <v>0.665245556310716</v>
      </c>
      <c r="D39">
        <v>0.677178212029294</v>
      </c>
      <c r="E39">
        <v>0.550095428626439</v>
      </c>
      <c r="H39" t="s">
        <v>2</v>
      </c>
      <c r="I39">
        <v>0.8149849013159475</v>
      </c>
      <c r="J39">
        <v>2.5273421994548024</v>
      </c>
      <c r="K39">
        <v>1.3992386233817746</v>
      </c>
      <c r="L39">
        <v>1.7359018343316648</v>
      </c>
      <c r="O39" t="s">
        <v>2</v>
      </c>
      <c r="P39" s="20">
        <f>B39*I39</f>
        <v>0.17504881637836198</v>
      </c>
      <c r="Q39" s="20">
        <f t="shared" si="3"/>
        <v>1.6813031674638585</v>
      </c>
      <c r="R39" s="20">
        <f t="shared" si="3"/>
        <v>0.9475339091840008</v>
      </c>
      <c r="S39" s="20">
        <f t="shared" si="3"/>
        <v>0.9549116636100988</v>
      </c>
      <c r="V39" t="s">
        <v>25</v>
      </c>
      <c r="Y39">
        <f>TTEST(C38:C41,D38:D41,2,2)</f>
        <v>0.05832083031659996</v>
      </c>
      <c r="Z39">
        <f>TTEST(C38:C41,E38:E41,2,2)</f>
        <v>0.857768343050497</v>
      </c>
      <c r="AC39" t="s">
        <v>25</v>
      </c>
      <c r="AF39">
        <f>TTEST(J38:J41,K38:K41,2,2)</f>
        <v>0.3104742205498443</v>
      </c>
      <c r="AG39">
        <f>TTEST(J38:J41,L38:L41,2,2)</f>
        <v>0.5572095251763232</v>
      </c>
      <c r="AJ39" t="s">
        <v>25</v>
      </c>
      <c r="AM39">
        <f>TTEST(Q38:Q41,R38:R41,2,2)</f>
        <v>0.9965465592627394</v>
      </c>
      <c r="AN39">
        <f>TTEST(Q38:Q41,S38:S41,2,2)</f>
        <v>0.7949552737375639</v>
      </c>
    </row>
    <row r="40" spans="1:40" ht="14.25">
      <c r="A40" t="s">
        <v>3</v>
      </c>
      <c r="C40">
        <v>0.513104195898848</v>
      </c>
      <c r="D40">
        <v>0.874067031385829</v>
      </c>
      <c r="E40">
        <v>0.567397779418377</v>
      </c>
      <c r="H40" t="s">
        <v>3</v>
      </c>
      <c r="K40">
        <v>1.569163659525175</v>
      </c>
      <c r="L40">
        <v>2.2288378982096093</v>
      </c>
      <c r="O40" t="s">
        <v>3</v>
      </c>
      <c r="P40" s="20"/>
      <c r="Q40" s="20"/>
      <c r="R40" s="20">
        <f>D40*K40</f>
        <v>1.3715542216396934</v>
      </c>
      <c r="S40" s="20">
        <f>E40*L40</f>
        <v>1.2646376741276548</v>
      </c>
      <c r="V40" t="s">
        <v>26</v>
      </c>
      <c r="Z40">
        <f>TTEST(D38:D41,E38:E41,2,2)</f>
        <v>0.29146476426936163</v>
      </c>
      <c r="AC40" t="s">
        <v>26</v>
      </c>
      <c r="AG40">
        <f>TTEST(K38:K41,L38:L41,2,2)</f>
        <v>0.1239469881600337</v>
      </c>
      <c r="AJ40" t="s">
        <v>26</v>
      </c>
      <c r="AN40">
        <f>TTEST(R38:R41,S38:S41,2,2)</f>
        <v>0.7610706587250656</v>
      </c>
    </row>
    <row r="41" spans="1:19" ht="14.25">
      <c r="A41" t="s">
        <v>4</v>
      </c>
      <c r="B41">
        <v>0.187939327567601</v>
      </c>
      <c r="C41">
        <v>0.6897075005338</v>
      </c>
      <c r="D41">
        <v>0.938503372266149</v>
      </c>
      <c r="E41">
        <v>0.459407245165248</v>
      </c>
      <c r="H41" t="s">
        <v>4</v>
      </c>
      <c r="I41">
        <v>1.027087116083169</v>
      </c>
      <c r="J41">
        <v>2.1768423969621393</v>
      </c>
      <c r="K41">
        <v>1.7512412281059881</v>
      </c>
      <c r="L41">
        <v>2.7892042659066023</v>
      </c>
      <c r="O41" t="s">
        <v>4</v>
      </c>
      <c r="P41" s="20">
        <f>B41*I41</f>
        <v>0.19303006195001735</v>
      </c>
      <c r="Q41" s="20">
        <f>C41*J41</f>
        <v>1.5013845286647634</v>
      </c>
      <c r="R41" s="20">
        <f>D41*K41</f>
        <v>1.643545798228982</v>
      </c>
      <c r="S41" s="20">
        <f>E41*L41</f>
        <v>1.28138064800331</v>
      </c>
    </row>
    <row r="42" spans="1:19" ht="14.25">
      <c r="A42" s="2" t="s">
        <v>14</v>
      </c>
      <c r="B42" s="2">
        <f>AVERAGE(B38:B41)</f>
        <v>0.20136356525100102</v>
      </c>
      <c r="C42" s="2">
        <f>AVERAGE(C38:C41)</f>
        <v>0.6172166170434398</v>
      </c>
      <c r="D42" s="2">
        <f>AVERAGE(D38:D41)</f>
        <v>0.795460661839697</v>
      </c>
      <c r="E42" s="2">
        <f>AVERAGE(E38:E41)</f>
        <v>0.6403361374981844</v>
      </c>
      <c r="F42" s="2"/>
      <c r="G42" s="2"/>
      <c r="H42" s="2" t="s">
        <v>14</v>
      </c>
      <c r="I42" s="2">
        <f>AVERAGE(I38:I41)</f>
        <v>0.9210360086995582</v>
      </c>
      <c r="J42" s="2">
        <f>AVERAGE(J38:J41)</f>
        <v>2.143111216876919</v>
      </c>
      <c r="K42" s="2">
        <f>AVERAGE(K38:K41)</f>
        <v>1.7789296171918973</v>
      </c>
      <c r="L42" s="2">
        <f>AVERAGE(L38:L41)</f>
        <v>2.3600369738867073</v>
      </c>
      <c r="O42" s="2" t="s">
        <v>14</v>
      </c>
      <c r="P42" s="2">
        <f>AVERAGE(P38:P41)</f>
        <v>0.18403943916418966</v>
      </c>
      <c r="Q42" s="2">
        <f>AVERAGE(Q38:Q41)</f>
        <v>1.4063910486304376</v>
      </c>
      <c r="R42" s="2">
        <f>AVERAGE(R38:R41)</f>
        <v>1.4052357766916568</v>
      </c>
      <c r="S42" s="2">
        <f>AVERAGE(S38:S41)</f>
        <v>1.5363368887486852</v>
      </c>
    </row>
    <row r="43" spans="1:19" ht="14.25">
      <c r="A43" s="2" t="s">
        <v>15</v>
      </c>
      <c r="B43" s="2">
        <f>STDEV(B38:B41)/2</f>
        <v>0.00949236949819207</v>
      </c>
      <c r="C43" s="2">
        <f>STDEV(C38:C41)/2</f>
        <v>0.03944437672283326</v>
      </c>
      <c r="D43" s="2">
        <f>STDEV(D38:D41)/2</f>
        <v>0.06539340977473965</v>
      </c>
      <c r="E43" s="2">
        <f>STDEV(E38:E41)/2</f>
        <v>0.11712135492044591</v>
      </c>
      <c r="F43" s="2"/>
      <c r="G43" s="2"/>
      <c r="H43" s="2" t="s">
        <v>15</v>
      </c>
      <c r="I43" s="2">
        <f>STDEV(I38:I41)/2</f>
        <v>0.07498945718329432</v>
      </c>
      <c r="J43" s="2">
        <f>STDEV(J38:J41)/2</f>
        <v>0.20107946498235646</v>
      </c>
      <c r="K43" s="2">
        <f>STDEV(K38:K41)/2</f>
        <v>0.2179070952732011</v>
      </c>
      <c r="L43" s="2">
        <f>STDEV(L38:L41)/2</f>
        <v>0.24106141959801894</v>
      </c>
      <c r="O43" s="2" t="s">
        <v>15</v>
      </c>
      <c r="P43" s="2">
        <f>STDEV(P38:P41)/2</f>
        <v>0.006357330338949045</v>
      </c>
      <c r="Q43" s="2">
        <f>STDEV(Q38:Q41)/2</f>
        <v>0.16636953837925766</v>
      </c>
      <c r="R43" s="2">
        <f>STDEV(R38:R41)/2</f>
        <v>0.1661984906020573</v>
      </c>
      <c r="S43" s="2">
        <f>STDEV(S38:S41)/2</f>
        <v>0.3769086134658018</v>
      </c>
    </row>
    <row r="46" spans="1:12" ht="14.25">
      <c r="A46" s="3" t="s">
        <v>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12" ht="14.25">
      <c r="A47" s="6"/>
      <c r="B47" s="7" t="s">
        <v>34</v>
      </c>
      <c r="C47" s="7" t="s">
        <v>6</v>
      </c>
      <c r="D47" s="7" t="s">
        <v>7</v>
      </c>
      <c r="E47" s="7" t="s">
        <v>8</v>
      </c>
      <c r="F47" s="7"/>
      <c r="G47" s="7" t="s">
        <v>15</v>
      </c>
      <c r="H47" s="7" t="s">
        <v>5</v>
      </c>
      <c r="I47" s="7" t="s">
        <v>6</v>
      </c>
      <c r="J47" s="7" t="s">
        <v>7</v>
      </c>
      <c r="K47" s="7" t="s">
        <v>8</v>
      </c>
      <c r="L47" s="8"/>
    </row>
    <row r="48" spans="1:12" ht="14.25">
      <c r="A48" s="6" t="s">
        <v>0</v>
      </c>
      <c r="B48" s="7">
        <f>P10</f>
        <v>0.4792861848908179</v>
      </c>
      <c r="C48" s="7">
        <f>Q10</f>
        <v>0.8916908902074653</v>
      </c>
      <c r="D48" s="7">
        <f>R10</f>
        <v>1.709312111385162</v>
      </c>
      <c r="E48" s="7">
        <f>S10</f>
        <v>1.7796792216306108</v>
      </c>
      <c r="F48" s="7"/>
      <c r="G48" s="7" t="s">
        <v>0</v>
      </c>
      <c r="H48" s="7">
        <f>P11</f>
        <v>0.09099100987116575</v>
      </c>
      <c r="I48" s="7">
        <f>Q11</f>
        <v>0.1149877290629879</v>
      </c>
      <c r="J48" s="7">
        <f>R11</f>
        <v>0.5166261931187934</v>
      </c>
      <c r="K48" s="7">
        <f>S11</f>
        <v>0.6619529557090073</v>
      </c>
      <c r="L48" s="8"/>
    </row>
    <row r="49" spans="1:12" ht="14.25">
      <c r="A49" s="6" t="s">
        <v>9</v>
      </c>
      <c r="B49" s="19">
        <f>P18*$O$1</f>
        <v>0.07646571088034963</v>
      </c>
      <c r="C49" s="19">
        <f>Q18*$O$1</f>
        <v>0.4627394657414156</v>
      </c>
      <c r="D49" s="19">
        <f>R18*$O$1</f>
        <v>0.7938717055496761</v>
      </c>
      <c r="E49" s="19">
        <f>S18*$O$1</f>
        <v>0.5355169780627813</v>
      </c>
      <c r="F49" s="7"/>
      <c r="G49" s="7" t="s">
        <v>9</v>
      </c>
      <c r="H49" s="7">
        <f>P19*1000000000</f>
        <v>0.03736584690121621</v>
      </c>
      <c r="I49" s="7">
        <f>Q19*1000000000</f>
        <v>0.057515614928564364</v>
      </c>
      <c r="J49" s="7">
        <f>R19*1000000000</f>
        <v>0.12233925188130844</v>
      </c>
      <c r="K49" s="7">
        <f>S19*1000000000</f>
        <v>0.018416698275606106</v>
      </c>
      <c r="L49" s="8"/>
    </row>
    <row r="50" spans="1:12" ht="14.25">
      <c r="A50" s="6" t="s">
        <v>10</v>
      </c>
      <c r="B50" s="19">
        <f>P26*$O$1</f>
        <v>0.42929033553570134</v>
      </c>
      <c r="C50" s="19">
        <f>Q26*$O$1</f>
        <v>0.5852920582552458</v>
      </c>
      <c r="D50" s="19">
        <f>R26*$O$1</f>
        <v>0.7346496902227637</v>
      </c>
      <c r="E50" s="19">
        <f>S26*$O$1</f>
        <v>1.2529340227168742</v>
      </c>
      <c r="F50" s="7"/>
      <c r="G50" s="7" t="s">
        <v>10</v>
      </c>
      <c r="H50" s="7">
        <f>P27*1000000000</f>
        <v>0.05960987535327664</v>
      </c>
      <c r="I50" s="7">
        <f>Q27*1000000000</f>
        <v>0.08148956337482573</v>
      </c>
      <c r="J50" s="7">
        <f>R27*1000000000</f>
        <v>0.058840405272303754</v>
      </c>
      <c r="K50" s="7">
        <f>S27*1000000000</f>
        <v>0.34397873187695566</v>
      </c>
      <c r="L50" s="8"/>
    </row>
    <row r="51" spans="1:12" ht="14.25">
      <c r="A51" s="6" t="s">
        <v>11</v>
      </c>
      <c r="B51" s="7"/>
      <c r="C51" s="7"/>
      <c r="D51" s="7"/>
      <c r="E51" s="7"/>
      <c r="F51" s="7"/>
      <c r="G51" s="7" t="s">
        <v>11</v>
      </c>
      <c r="H51" s="7"/>
      <c r="I51" s="7"/>
      <c r="J51" s="7"/>
      <c r="K51" s="7"/>
      <c r="L51" s="8"/>
    </row>
    <row r="52" spans="1:12" ht="14.25">
      <c r="A52" s="6" t="s">
        <v>12</v>
      </c>
      <c r="B52" s="7">
        <f>P42</f>
        <v>0.18403943916418966</v>
      </c>
      <c r="C52" s="7">
        <f>Q42</f>
        <v>1.4063910486304376</v>
      </c>
      <c r="D52" s="7">
        <f>R42</f>
        <v>1.4052357766916568</v>
      </c>
      <c r="E52" s="7">
        <f>S42</f>
        <v>1.5363368887486852</v>
      </c>
      <c r="F52" s="7"/>
      <c r="G52" s="7" t="s">
        <v>12</v>
      </c>
      <c r="H52" s="7">
        <f>P43</f>
        <v>0.006357330338949045</v>
      </c>
      <c r="I52" s="7">
        <f>Q43</f>
        <v>0.16636953837925766</v>
      </c>
      <c r="J52" s="7">
        <f>R43</f>
        <v>0.1661984906020573</v>
      </c>
      <c r="K52" s="7">
        <f>S43</f>
        <v>0.3769086134658018</v>
      </c>
      <c r="L52" s="8"/>
    </row>
    <row r="53" spans="1:12" ht="14.25">
      <c r="A53" s="9" t="s">
        <v>30</v>
      </c>
      <c r="B53" s="10">
        <f>weights!B13</f>
        <v>0.7020500000000002</v>
      </c>
      <c r="C53" s="7">
        <v>0.7020500000000002</v>
      </c>
      <c r="D53" s="10">
        <v>1.1562571428571427</v>
      </c>
      <c r="E53" s="10">
        <f>weights!E13</f>
        <v>1.1562571428571427</v>
      </c>
      <c r="F53" s="10"/>
      <c r="G53" s="10"/>
      <c r="H53" s="10">
        <f>weights!A14</f>
        <v>0.06741920473178761</v>
      </c>
      <c r="I53" s="7">
        <f>H53</f>
        <v>0.06741920473178761</v>
      </c>
      <c r="J53" s="10">
        <f>K53</f>
        <v>0.10029773262675498</v>
      </c>
      <c r="K53" s="10">
        <f>weights!E14</f>
        <v>0.10029773262675498</v>
      </c>
      <c r="L53" s="11"/>
    </row>
    <row r="54" spans="1:12" ht="14.25">
      <c r="A54" s="6" t="s">
        <v>31</v>
      </c>
      <c r="B54" s="10">
        <f>weights!A13</f>
        <v>0.6525499999999999</v>
      </c>
      <c r="C54" s="7">
        <v>0.6525499999999999</v>
      </c>
      <c r="D54" s="10">
        <v>0.506342857142857</v>
      </c>
      <c r="E54" s="10">
        <f>weights!D13</f>
        <v>0.506342857142857</v>
      </c>
      <c r="F54" s="7"/>
      <c r="G54" s="7"/>
      <c r="H54" s="7">
        <f>weights!B14</f>
        <v>0.08444707908901689</v>
      </c>
      <c r="I54" s="7">
        <f>H54</f>
        <v>0.08444707908901689</v>
      </c>
      <c r="J54" s="10">
        <f>K54</f>
        <v>0.05673275637811458</v>
      </c>
      <c r="K54" s="7">
        <f>weights!D14</f>
        <v>0.05673275637811458</v>
      </c>
      <c r="L54" s="8"/>
    </row>
    <row r="55" spans="1:12" ht="14.25">
      <c r="A55" s="3" t="s">
        <v>18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 ht="14.25">
      <c r="A56" s="6"/>
      <c r="B56" s="7" t="s">
        <v>34</v>
      </c>
      <c r="C56" s="7" t="s">
        <v>6</v>
      </c>
      <c r="D56" s="7" t="s">
        <v>7</v>
      </c>
      <c r="E56" s="7" t="s">
        <v>8</v>
      </c>
      <c r="F56" s="7"/>
      <c r="G56" s="7" t="s">
        <v>15</v>
      </c>
      <c r="H56" s="7" t="s">
        <v>5</v>
      </c>
      <c r="I56" s="7" t="s">
        <v>6</v>
      </c>
      <c r="J56" s="7" t="s">
        <v>7</v>
      </c>
      <c r="K56" s="7" t="s">
        <v>8</v>
      </c>
      <c r="L56" s="8"/>
    </row>
    <row r="57" spans="1:12" ht="14.25">
      <c r="A57" s="6" t="s">
        <v>0</v>
      </c>
      <c r="B57" s="7">
        <f>B48/$B48</f>
        <v>1</v>
      </c>
      <c r="C57" s="7">
        <f>C48/$B48</f>
        <v>1.86045606637002</v>
      </c>
      <c r="D57" s="7">
        <f>D48/$B48</f>
        <v>3.566370501112077</v>
      </c>
      <c r="E57" s="7">
        <f>E48/$B48</f>
        <v>3.713186980417606</v>
      </c>
      <c r="F57" s="7"/>
      <c r="G57" s="7" t="s">
        <v>0</v>
      </c>
      <c r="H57" s="7">
        <f aca="true" t="shared" si="4" ref="H57:K59">H48/B48*B57</f>
        <v>0.1898469280767891</v>
      </c>
      <c r="I57" s="7">
        <f t="shared" si="4"/>
        <v>0.2399145493609048</v>
      </c>
      <c r="J57" s="7">
        <f t="shared" si="4"/>
        <v>1.077907541266773</v>
      </c>
      <c r="K57" s="7">
        <f t="shared" si="4"/>
        <v>1.3811225455200655</v>
      </c>
      <c r="L57" s="8"/>
    </row>
    <row r="58" spans="1:12" ht="14.25">
      <c r="A58" s="6" t="s">
        <v>9</v>
      </c>
      <c r="B58" s="7">
        <f aca="true" t="shared" si="5" ref="B58:E63">B49/$B49</f>
        <v>1</v>
      </c>
      <c r="C58" s="7">
        <f t="shared" si="5"/>
        <v>6.051594373659732</v>
      </c>
      <c r="D58" s="7">
        <f t="shared" si="5"/>
        <v>10.382061402553278</v>
      </c>
      <c r="E58" s="7">
        <f t="shared" si="5"/>
        <v>7.003361008449081</v>
      </c>
      <c r="F58" s="7"/>
      <c r="G58" s="7" t="s">
        <v>9</v>
      </c>
      <c r="H58" s="7">
        <f t="shared" si="4"/>
        <v>0.48866147284872213</v>
      </c>
      <c r="I58" s="7">
        <f t="shared" si="4"/>
        <v>0.7521752464782863</v>
      </c>
      <c r="J58" s="7">
        <f t="shared" si="4"/>
        <v>1.5999230305036962</v>
      </c>
      <c r="K58" s="7">
        <f t="shared" si="4"/>
        <v>0.2408491082287038</v>
      </c>
      <c r="L58" s="8"/>
    </row>
    <row r="59" spans="1:12" ht="14.25">
      <c r="A59" s="6" t="s">
        <v>10</v>
      </c>
      <c r="B59" s="7">
        <f t="shared" si="5"/>
        <v>1</v>
      </c>
      <c r="C59" s="7">
        <f t="shared" si="5"/>
        <v>1.3633944438205756</v>
      </c>
      <c r="D59" s="7">
        <f t="shared" si="5"/>
        <v>1.7113119709671814</v>
      </c>
      <c r="E59" s="7">
        <f t="shared" si="5"/>
        <v>2.9186168869918006</v>
      </c>
      <c r="F59" s="7"/>
      <c r="G59" s="7" t="s">
        <v>10</v>
      </c>
      <c r="H59" s="7">
        <f t="shared" si="4"/>
        <v>0.138856783903348</v>
      </c>
      <c r="I59" s="7">
        <f t="shared" si="4"/>
        <v>0.18982389452848228</v>
      </c>
      <c r="J59" s="7">
        <f t="shared" si="4"/>
        <v>0.13706436041444583</v>
      </c>
      <c r="K59" s="7">
        <f t="shared" si="4"/>
        <v>0.8012729460767215</v>
      </c>
      <c r="L59" s="8"/>
    </row>
    <row r="60" spans="1:12" ht="14.25">
      <c r="A60" s="6" t="s">
        <v>11</v>
      </c>
      <c r="B60" s="7">
        <v>1</v>
      </c>
      <c r="C60" s="7">
        <v>1</v>
      </c>
      <c r="D60" s="7">
        <v>1</v>
      </c>
      <c r="E60" s="12">
        <v>1</v>
      </c>
      <c r="F60" s="7"/>
      <c r="G60" s="7" t="s">
        <v>11</v>
      </c>
      <c r="H60" s="12">
        <v>0</v>
      </c>
      <c r="I60" s="12">
        <v>0</v>
      </c>
      <c r="J60" s="12">
        <v>0</v>
      </c>
      <c r="K60" s="12">
        <v>0</v>
      </c>
      <c r="L60" s="8"/>
    </row>
    <row r="61" spans="1:12" ht="14.25">
      <c r="A61" s="6" t="s">
        <v>12</v>
      </c>
      <c r="B61" s="7">
        <f t="shared" si="5"/>
        <v>1</v>
      </c>
      <c r="C61" s="7">
        <f t="shared" si="5"/>
        <v>7.641791645407778</v>
      </c>
      <c r="D61" s="7">
        <f t="shared" si="5"/>
        <v>7.635514339065032</v>
      </c>
      <c r="E61" s="7">
        <f t="shared" si="5"/>
        <v>8.347867694695873</v>
      </c>
      <c r="F61" s="7"/>
      <c r="G61" s="7" t="s">
        <v>12</v>
      </c>
      <c r="H61" s="7">
        <f aca="true" t="shared" si="6" ref="H61:K63">H52/B52*B61</f>
        <v>0.034543304238595245</v>
      </c>
      <c r="I61" s="7">
        <f t="shared" si="6"/>
        <v>0.9039885099347216</v>
      </c>
      <c r="J61" s="7">
        <f t="shared" si="6"/>
        <v>0.9030591016623579</v>
      </c>
      <c r="K61" s="7">
        <f t="shared" si="6"/>
        <v>2.047977407329225</v>
      </c>
      <c r="L61" s="8"/>
    </row>
    <row r="62" spans="1:12" ht="14.25">
      <c r="A62" s="9" t="s">
        <v>30</v>
      </c>
      <c r="B62" s="7">
        <f t="shared" si="5"/>
        <v>1</v>
      </c>
      <c r="C62" s="7"/>
      <c r="D62" s="7"/>
      <c r="E62" s="7">
        <f t="shared" si="5"/>
        <v>1.6469726413462606</v>
      </c>
      <c r="F62" s="10"/>
      <c r="G62" s="10"/>
      <c r="H62" s="7">
        <f t="shared" si="6"/>
        <v>0.09603191329931998</v>
      </c>
      <c r="I62" s="7"/>
      <c r="J62" s="7"/>
      <c r="K62" s="7">
        <f t="shared" si="6"/>
        <v>0.142864087496268</v>
      </c>
      <c r="L62" s="11"/>
    </row>
    <row r="63" spans="1:12" ht="14.25">
      <c r="A63" s="6" t="s">
        <v>31</v>
      </c>
      <c r="B63" s="7">
        <f t="shared" si="5"/>
        <v>1</v>
      </c>
      <c r="C63" s="7"/>
      <c r="D63" s="7"/>
      <c r="E63" s="7">
        <f t="shared" si="5"/>
        <v>0.7759449193822038</v>
      </c>
      <c r="F63" s="7"/>
      <c r="G63" s="7"/>
      <c r="H63" s="7">
        <f t="shared" si="6"/>
        <v>0.1294108943207676</v>
      </c>
      <c r="I63" s="7"/>
      <c r="J63" s="7"/>
      <c r="K63" s="7">
        <f t="shared" si="6"/>
        <v>0.08694009099396918</v>
      </c>
      <c r="L63" s="7"/>
    </row>
    <row r="65" spans="1:12" ht="14.25">
      <c r="A65" s="3" t="s">
        <v>19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 ht="14.25">
      <c r="A66" s="6"/>
      <c r="B66" s="7" t="s">
        <v>34</v>
      </c>
      <c r="C66" s="7" t="s">
        <v>6</v>
      </c>
      <c r="D66" s="7" t="s">
        <v>7</v>
      </c>
      <c r="E66" s="7" t="s">
        <v>8</v>
      </c>
      <c r="F66" s="7"/>
      <c r="G66" s="7" t="s">
        <v>15</v>
      </c>
      <c r="H66" s="7" t="s">
        <v>5</v>
      </c>
      <c r="I66" s="7" t="s">
        <v>6</v>
      </c>
      <c r="J66" s="7" t="s">
        <v>7</v>
      </c>
      <c r="K66" s="7" t="s">
        <v>8</v>
      </c>
      <c r="L66" s="8"/>
    </row>
    <row r="67" spans="1:12" ht="14.25">
      <c r="A67" s="6" t="s">
        <v>0</v>
      </c>
      <c r="B67" s="7">
        <f>B10</f>
        <v>0.32710392488551554</v>
      </c>
      <c r="C67" s="7">
        <f>C10</f>
        <v>0.34858270517895573</v>
      </c>
      <c r="D67" s="7">
        <f>D10</f>
        <v>0.5926114243954055</v>
      </c>
      <c r="E67" s="7">
        <f>E10</f>
        <v>0.5438175437789182</v>
      </c>
      <c r="F67" s="7"/>
      <c r="G67" s="7" t="s">
        <v>0</v>
      </c>
      <c r="H67" s="7">
        <f>B11</f>
        <v>0.07319777972678387</v>
      </c>
      <c r="I67" s="7">
        <f>C11</f>
        <v>0.11986786128507529</v>
      </c>
      <c r="J67" s="7">
        <f>D11</f>
        <v>0.061127286349353376</v>
      </c>
      <c r="K67" s="7">
        <f>E11</f>
        <v>0.026327067225242883</v>
      </c>
      <c r="L67" s="8"/>
    </row>
    <row r="68" spans="1:12" ht="14.25">
      <c r="A68" s="6" t="s">
        <v>9</v>
      </c>
      <c r="B68" s="7">
        <f>B18</f>
        <v>0.077098671193037</v>
      </c>
      <c r="C68" s="7">
        <f>C18</f>
        <v>0.1496800179336055</v>
      </c>
      <c r="D68" s="7">
        <f>D18</f>
        <v>0.40608003235641826</v>
      </c>
      <c r="E68" s="7">
        <f>E18</f>
        <v>0.29664004095116564</v>
      </c>
      <c r="F68" s="7"/>
      <c r="G68" s="7" t="s">
        <v>9</v>
      </c>
      <c r="H68" s="7">
        <f>B19</f>
        <v>0.0180624129750263</v>
      </c>
      <c r="I68" s="7">
        <f>C19</f>
        <v>0.023559008393080644</v>
      </c>
      <c r="J68" s="7">
        <f>D19</f>
        <v>0.05450737792264473</v>
      </c>
      <c r="K68" s="7">
        <f>E19</f>
        <v>0.025075866982464588</v>
      </c>
      <c r="L68" s="8"/>
    </row>
    <row r="69" spans="1:12" ht="14.25">
      <c r="A69" s="6" t="s">
        <v>10</v>
      </c>
      <c r="B69" s="7">
        <f>B26</f>
        <v>0.22680003390837775</v>
      </c>
      <c r="C69" s="7">
        <f>C26</f>
        <v>0.2280960359914365</v>
      </c>
      <c r="D69" s="7">
        <f>D26</f>
        <v>0.35683205345045027</v>
      </c>
      <c r="E69" s="7">
        <f>E26</f>
        <v>0.4194720617567592</v>
      </c>
      <c r="F69" s="7"/>
      <c r="G69" s="7" t="s">
        <v>10</v>
      </c>
      <c r="H69" s="7">
        <f>B27</f>
        <v>0.032918103275164375</v>
      </c>
      <c r="I69" s="7">
        <f>C27</f>
        <v>0.0428239710280814</v>
      </c>
      <c r="J69" s="7">
        <f>D27</f>
        <v>0.048535484177910565</v>
      </c>
      <c r="K69" s="7">
        <f>E27</f>
        <v>0.04766575086485805</v>
      </c>
      <c r="L69" s="8"/>
    </row>
    <row r="70" spans="1:12" ht="14.25">
      <c r="A70" s="6" t="s">
        <v>11</v>
      </c>
      <c r="B70" s="7"/>
      <c r="C70" s="7"/>
      <c r="D70" s="7"/>
      <c r="E70" s="7"/>
      <c r="F70" s="7"/>
      <c r="G70" s="7" t="s">
        <v>11</v>
      </c>
      <c r="H70" s="7"/>
      <c r="I70" s="7"/>
      <c r="J70" s="7"/>
      <c r="K70" s="7"/>
      <c r="L70" s="8"/>
    </row>
    <row r="71" spans="1:12" ht="14.25">
      <c r="A71" s="6" t="s">
        <v>12</v>
      </c>
      <c r="B71" s="7">
        <f>B42</f>
        <v>0.20136356525100102</v>
      </c>
      <c r="C71" s="7">
        <f>C42</f>
        <v>0.6172166170434398</v>
      </c>
      <c r="D71" s="7">
        <f>D42</f>
        <v>0.795460661839697</v>
      </c>
      <c r="E71" s="7">
        <f>E42</f>
        <v>0.6403361374981844</v>
      </c>
      <c r="F71" s="7"/>
      <c r="G71" s="7" t="s">
        <v>12</v>
      </c>
      <c r="H71" s="7">
        <f>B43</f>
        <v>0.00949236949819207</v>
      </c>
      <c r="I71" s="7">
        <f>C43</f>
        <v>0.03944437672283326</v>
      </c>
      <c r="J71" s="7">
        <f>D43</f>
        <v>0.06539340977473965</v>
      </c>
      <c r="K71" s="7">
        <f>E43</f>
        <v>0.11712135492044591</v>
      </c>
      <c r="L71" s="8"/>
    </row>
    <row r="72" spans="1:12" ht="14.25">
      <c r="A72" s="9" t="s">
        <v>30</v>
      </c>
      <c r="B72" s="7">
        <f>B53</f>
        <v>0.7020500000000002</v>
      </c>
      <c r="C72" s="7"/>
      <c r="D72" s="10"/>
      <c r="E72" s="7">
        <f>E53</f>
        <v>1.1562571428571427</v>
      </c>
      <c r="F72" s="10"/>
      <c r="G72" s="10"/>
      <c r="H72" s="7">
        <f>H53</f>
        <v>0.06741920473178761</v>
      </c>
      <c r="I72" s="7">
        <f>H72</f>
        <v>0.06741920473178761</v>
      </c>
      <c r="J72" s="10">
        <f>K72</f>
        <v>0.10029773262675498</v>
      </c>
      <c r="K72" s="7">
        <f>K53</f>
        <v>0.10029773262675498</v>
      </c>
      <c r="L72" s="11"/>
    </row>
    <row r="73" spans="1:12" ht="14.25">
      <c r="A73" s="6" t="s">
        <v>31</v>
      </c>
      <c r="B73" s="7">
        <f>B54</f>
        <v>0.6525499999999999</v>
      </c>
      <c r="C73" s="7"/>
      <c r="D73" s="10"/>
      <c r="E73" s="7">
        <f>E54</f>
        <v>0.506342857142857</v>
      </c>
      <c r="F73" s="7"/>
      <c r="G73" s="7"/>
      <c r="H73" s="7">
        <f>H54</f>
        <v>0.08444707908901689</v>
      </c>
      <c r="I73" s="7">
        <f>H73</f>
        <v>0.08444707908901689</v>
      </c>
      <c r="J73" s="10">
        <f>K73</f>
        <v>0.05673275637811458</v>
      </c>
      <c r="K73" s="7">
        <f>K54</f>
        <v>0.05673275637811458</v>
      </c>
      <c r="L73" s="8"/>
    </row>
    <row r="74" spans="1:12" ht="14.25">
      <c r="A74" s="3" t="s">
        <v>18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spans="1:12" ht="14.25">
      <c r="A75" s="6"/>
      <c r="B75" s="7" t="s">
        <v>34</v>
      </c>
      <c r="C75" s="7" t="s">
        <v>6</v>
      </c>
      <c r="D75" s="7" t="s">
        <v>7</v>
      </c>
      <c r="E75" s="7" t="s">
        <v>8</v>
      </c>
      <c r="F75" s="7"/>
      <c r="G75" s="7" t="s">
        <v>15</v>
      </c>
      <c r="H75" s="7" t="s">
        <v>5</v>
      </c>
      <c r="I75" s="7" t="s">
        <v>6</v>
      </c>
      <c r="J75" s="7" t="s">
        <v>7</v>
      </c>
      <c r="K75" s="7" t="s">
        <v>8</v>
      </c>
      <c r="L75" s="8"/>
    </row>
    <row r="76" spans="1:12" ht="14.25">
      <c r="A76" s="6" t="s">
        <v>0</v>
      </c>
      <c r="B76" s="7">
        <f aca="true" t="shared" si="7" ref="B76:E78">B67/$B67</f>
        <v>1</v>
      </c>
      <c r="C76" s="7">
        <f t="shared" si="7"/>
        <v>1.0656634746922027</v>
      </c>
      <c r="D76" s="7">
        <f t="shared" si="7"/>
        <v>1.8116915735658508</v>
      </c>
      <c r="E76" s="7">
        <f t="shared" si="7"/>
        <v>1.6625222212458965</v>
      </c>
      <c r="F76" s="7"/>
      <c r="G76" s="7" t="s">
        <v>0</v>
      </c>
      <c r="H76" s="7">
        <f aca="true" t="shared" si="8" ref="H76:K78">H67/B67*B76</f>
        <v>0.22377530245900495</v>
      </c>
      <c r="I76" s="7">
        <f t="shared" si="8"/>
        <v>0.3664519199120841</v>
      </c>
      <c r="J76" s="7">
        <f t="shared" si="8"/>
        <v>0.18687420632677387</v>
      </c>
      <c r="K76" s="7">
        <f t="shared" si="8"/>
        <v>0.08048532965312843</v>
      </c>
      <c r="L76" s="8"/>
    </row>
    <row r="77" spans="1:12" ht="14.25">
      <c r="A77" s="6" t="s">
        <v>9</v>
      </c>
      <c r="B77" s="7">
        <f t="shared" si="7"/>
        <v>1</v>
      </c>
      <c r="C77" s="7">
        <f t="shared" si="7"/>
        <v>1.9414085303602941</v>
      </c>
      <c r="D77" s="7">
        <f t="shared" si="7"/>
        <v>5.267017265961551</v>
      </c>
      <c r="E77" s="7">
        <f t="shared" si="7"/>
        <v>3.8475376599999827</v>
      </c>
      <c r="F77" s="7"/>
      <c r="G77" s="7" t="s">
        <v>9</v>
      </c>
      <c r="H77" s="7">
        <f t="shared" si="8"/>
        <v>0.23427657955092704</v>
      </c>
      <c r="I77" s="7">
        <f t="shared" si="8"/>
        <v>0.30556957764024767</v>
      </c>
      <c r="J77" s="7">
        <f t="shared" si="8"/>
        <v>0.7069820669953057</v>
      </c>
      <c r="K77" s="7">
        <f t="shared" si="8"/>
        <v>0.3252438283881767</v>
      </c>
      <c r="L77" s="8"/>
    </row>
    <row r="78" spans="1:12" ht="14.25">
      <c r="A78" s="6" t="s">
        <v>10</v>
      </c>
      <c r="B78" s="7">
        <f t="shared" si="7"/>
        <v>1</v>
      </c>
      <c r="C78" s="7">
        <f t="shared" si="7"/>
        <v>1.0057142940445163</v>
      </c>
      <c r="D78" s="7">
        <f t="shared" si="7"/>
        <v>1.573333333779847</v>
      </c>
      <c r="E78" s="7">
        <f t="shared" si="7"/>
        <v>1.8495238053016199</v>
      </c>
      <c r="F78" s="7"/>
      <c r="G78" s="7" t="s">
        <v>10</v>
      </c>
      <c r="H78" s="7">
        <f t="shared" si="8"/>
        <v>0.14514152713249845</v>
      </c>
      <c r="I78" s="7">
        <f t="shared" si="8"/>
        <v>0.18881818617973112</v>
      </c>
      <c r="J78" s="7">
        <f t="shared" si="8"/>
        <v>0.21400122099416372</v>
      </c>
      <c r="K78" s="7">
        <f t="shared" si="8"/>
        <v>0.21016641859989305</v>
      </c>
      <c r="L78" s="8"/>
    </row>
    <row r="79" spans="1:12" ht="14.25">
      <c r="A79" s="6" t="s">
        <v>11</v>
      </c>
      <c r="B79" s="7">
        <v>1</v>
      </c>
      <c r="C79" s="7">
        <v>1</v>
      </c>
      <c r="D79" s="7">
        <v>1</v>
      </c>
      <c r="E79" s="7">
        <v>1</v>
      </c>
      <c r="F79" s="12"/>
      <c r="G79" s="7" t="s">
        <v>11</v>
      </c>
      <c r="H79" s="12">
        <v>0</v>
      </c>
      <c r="I79" s="12">
        <v>0</v>
      </c>
      <c r="J79" s="12">
        <v>0</v>
      </c>
      <c r="K79" s="12">
        <v>0</v>
      </c>
      <c r="L79" s="8"/>
    </row>
    <row r="80" spans="1:12" ht="14.25">
      <c r="A80" s="6" t="s">
        <v>12</v>
      </c>
      <c r="B80" s="7">
        <f aca="true" t="shared" si="9" ref="B80:E82">B71/$B71</f>
        <v>1</v>
      </c>
      <c r="C80" s="7">
        <f t="shared" si="9"/>
        <v>3.065185185185191</v>
      </c>
      <c r="D80" s="7">
        <f t="shared" si="9"/>
        <v>3.9503703703703796</v>
      </c>
      <c r="E80" s="7">
        <f t="shared" si="9"/>
        <v>3.180000000000006</v>
      </c>
      <c r="F80" s="7"/>
      <c r="G80" s="7" t="s">
        <v>12</v>
      </c>
      <c r="H80" s="7">
        <f aca="true" t="shared" si="10" ref="H80:K82">H71/B71*B80</f>
        <v>0.047140452079102634</v>
      </c>
      <c r="I80" s="7">
        <f t="shared" si="10"/>
        <v>0.1958863644158544</v>
      </c>
      <c r="J80" s="7">
        <f t="shared" si="10"/>
        <v>0.3247529397546489</v>
      </c>
      <c r="K80" s="7">
        <f t="shared" si="10"/>
        <v>0.5816412456466659</v>
      </c>
      <c r="L80" s="8"/>
    </row>
    <row r="81" spans="1:12" ht="14.25">
      <c r="A81" s="9" t="s">
        <v>30</v>
      </c>
      <c r="B81" s="7">
        <f t="shared" si="9"/>
        <v>1</v>
      </c>
      <c r="C81" s="7"/>
      <c r="D81" s="7"/>
      <c r="E81" s="7">
        <f t="shared" si="9"/>
        <v>1.6469726413462606</v>
      </c>
      <c r="F81" s="10"/>
      <c r="G81" s="10"/>
      <c r="H81" s="7">
        <f t="shared" si="10"/>
        <v>0.09603191329931998</v>
      </c>
      <c r="I81" s="7"/>
      <c r="J81" s="7"/>
      <c r="K81" s="7">
        <f t="shared" si="10"/>
        <v>0.142864087496268</v>
      </c>
      <c r="L81" s="11"/>
    </row>
    <row r="82" spans="1:12" ht="14.25">
      <c r="A82" s="6" t="s">
        <v>31</v>
      </c>
      <c r="B82" s="7">
        <f t="shared" si="9"/>
        <v>1</v>
      </c>
      <c r="C82" s="7"/>
      <c r="D82" s="7"/>
      <c r="E82" s="7">
        <f t="shared" si="9"/>
        <v>0.7759449193822038</v>
      </c>
      <c r="F82" s="7"/>
      <c r="G82" s="7"/>
      <c r="H82" s="7">
        <f t="shared" si="10"/>
        <v>0.1294108943207676</v>
      </c>
      <c r="I82" s="7"/>
      <c r="J82" s="7"/>
      <c r="K82" s="7">
        <f t="shared" si="10"/>
        <v>0.08694009099396918</v>
      </c>
      <c r="L82" s="7"/>
    </row>
    <row r="84" spans="1:12" ht="14.25">
      <c r="A84" s="3" t="s">
        <v>20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12" ht="14.25">
      <c r="A85" s="6"/>
      <c r="B85" s="7" t="s">
        <v>34</v>
      </c>
      <c r="C85" s="7" t="s">
        <v>6</v>
      </c>
      <c r="D85" s="7" t="s">
        <v>7</v>
      </c>
      <c r="E85" s="7" t="s">
        <v>8</v>
      </c>
      <c r="F85" s="7"/>
      <c r="G85" s="7" t="s">
        <v>15</v>
      </c>
      <c r="H85" s="7" t="s">
        <v>5</v>
      </c>
      <c r="I85" s="7" t="s">
        <v>6</v>
      </c>
      <c r="J85" s="7" t="s">
        <v>7</v>
      </c>
      <c r="K85" s="7" t="s">
        <v>8</v>
      </c>
      <c r="L85" s="8"/>
    </row>
    <row r="86" spans="1:12" ht="14.25">
      <c r="A86" s="6" t="s">
        <v>0</v>
      </c>
      <c r="B86" s="7">
        <f>I10</f>
        <v>1.5395224506243155</v>
      </c>
      <c r="C86" s="7">
        <f>J10</f>
        <v>3.2411806157991516</v>
      </c>
      <c r="D86" s="7">
        <f>K10</f>
        <v>3.103559508081732</v>
      </c>
      <c r="E86" s="7">
        <f>L10</f>
        <v>3.2255996673818994</v>
      </c>
      <c r="F86" s="7"/>
      <c r="G86" s="7" t="s">
        <v>0</v>
      </c>
      <c r="H86" s="7">
        <f>I11</f>
        <v>0.2566636201132209</v>
      </c>
      <c r="I86" s="7">
        <f>J11</f>
        <v>0.878576929494504</v>
      </c>
      <c r="J86" s="7">
        <f>K11</f>
        <v>1.3922914274098683</v>
      </c>
      <c r="K86" s="7">
        <f>L11</f>
        <v>1.5109840377913084</v>
      </c>
      <c r="L86" s="8"/>
    </row>
    <row r="87" spans="1:12" ht="14.25">
      <c r="A87" s="6" t="s">
        <v>9</v>
      </c>
      <c r="B87" s="19">
        <f>I18*$O$1</f>
        <v>0.8566639704566237</v>
      </c>
      <c r="C87" s="19">
        <f>J18*$O$1</f>
        <v>3.1536088596811</v>
      </c>
      <c r="D87" s="19">
        <f>K18*$O$1</f>
        <v>2.0588950423060988</v>
      </c>
      <c r="E87" s="19">
        <f>L18*$O$1</f>
        <v>1.820588660170539</v>
      </c>
      <c r="F87" s="7"/>
      <c r="G87" s="7" t="s">
        <v>9</v>
      </c>
      <c r="H87" s="7">
        <f>I19*1000000000</f>
        <v>0.2352560278038019</v>
      </c>
      <c r="I87" s="7">
        <f>J19*1000000000</f>
        <v>0.19692866420714153</v>
      </c>
      <c r="J87" s="7">
        <f>K19*1000000000</f>
        <v>0.417201336467958</v>
      </c>
      <c r="K87" s="7">
        <f>L19*1000000000</f>
        <v>0.12085470646421907</v>
      </c>
      <c r="L87" s="8"/>
    </row>
    <row r="88" spans="1:12" ht="14.25">
      <c r="A88" s="6" t="s">
        <v>10</v>
      </c>
      <c r="B88" s="19">
        <f>I26*$O$1</f>
        <v>1.9887145010125398</v>
      </c>
      <c r="C88" s="19">
        <f>J26*$O$1</f>
        <v>2.685985437694892</v>
      </c>
      <c r="D88" s="19">
        <f>K26*$O$1</f>
        <v>2.2016719129543256</v>
      </c>
      <c r="E88" s="19">
        <f>L26*$O$1</f>
        <v>2.8277122518187414</v>
      </c>
      <c r="F88" s="7"/>
      <c r="G88" s="7" t="s">
        <v>10</v>
      </c>
      <c r="H88" s="7">
        <f>I27*1000000000</f>
        <v>0.3079895610257858</v>
      </c>
      <c r="I88" s="7">
        <f>J27*1000000000</f>
        <v>0.3445416891903458</v>
      </c>
      <c r="J88" s="7">
        <f>K27*1000000000</f>
        <v>0.40243296658893235</v>
      </c>
      <c r="K88" s="7">
        <f>L27*1000000000</f>
        <v>0.5583522311240868</v>
      </c>
      <c r="L88" s="8"/>
    </row>
    <row r="89" spans="1:12" ht="14.25">
      <c r="A89" s="6" t="s">
        <v>11</v>
      </c>
      <c r="B89" s="19">
        <f>I34*$O$1</f>
        <v>1.2722206588177478</v>
      </c>
      <c r="C89" s="19">
        <f>J34*$O$1</f>
        <v>1.2130450788823322</v>
      </c>
      <c r="D89" s="19">
        <f>K34*$O$1</f>
        <v>1.2182046486716447</v>
      </c>
      <c r="E89" s="19"/>
      <c r="F89" s="7"/>
      <c r="G89" s="7" t="s">
        <v>11</v>
      </c>
      <c r="H89" s="7">
        <f>I35*1000000000</f>
        <v>0.04245005457770477</v>
      </c>
      <c r="I89" s="7">
        <f>J35*1000000000</f>
        <v>0.09487778119983455</v>
      </c>
      <c r="J89" s="7">
        <f>K35*1000000000</f>
        <v>0.003742264950469422</v>
      </c>
      <c r="K89" s="7"/>
      <c r="L89" s="8"/>
    </row>
    <row r="90" spans="1:12" ht="14.25">
      <c r="A90" s="6" t="s">
        <v>12</v>
      </c>
      <c r="B90" s="7">
        <f>I42</f>
        <v>0.9210360086995582</v>
      </c>
      <c r="C90" s="7">
        <f>J42</f>
        <v>2.143111216876919</v>
      </c>
      <c r="D90" s="7">
        <f>K42</f>
        <v>1.7789296171918973</v>
      </c>
      <c r="E90" s="7">
        <f>L42</f>
        <v>2.3600369738867073</v>
      </c>
      <c r="F90" s="7"/>
      <c r="G90" s="7" t="s">
        <v>12</v>
      </c>
      <c r="H90" s="7">
        <f>I43</f>
        <v>0.07498945718329432</v>
      </c>
      <c r="I90" s="7">
        <f>J43</f>
        <v>0.20107946498235646</v>
      </c>
      <c r="J90" s="7">
        <f>K43</f>
        <v>0.2179070952732011</v>
      </c>
      <c r="K90" s="7">
        <f>L43</f>
        <v>0.24106141959801894</v>
      </c>
      <c r="L90" s="8"/>
    </row>
    <row r="91" spans="1:12" ht="14.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</row>
    <row r="92" spans="1:12" ht="14.25">
      <c r="A92" s="3" t="s">
        <v>18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 ht="14.25">
      <c r="A93" s="6"/>
      <c r="B93" s="7" t="s">
        <v>34</v>
      </c>
      <c r="C93" s="7" t="s">
        <v>6</v>
      </c>
      <c r="D93" s="7" t="s">
        <v>7</v>
      </c>
      <c r="E93" s="7" t="s">
        <v>8</v>
      </c>
      <c r="F93" s="7"/>
      <c r="G93" s="7" t="s">
        <v>15</v>
      </c>
      <c r="H93" s="7" t="s">
        <v>5</v>
      </c>
      <c r="I93" s="7" t="s">
        <v>6</v>
      </c>
      <c r="J93" s="7" t="s">
        <v>7</v>
      </c>
      <c r="K93" s="7" t="s">
        <v>8</v>
      </c>
      <c r="L93" s="8"/>
    </row>
    <row r="94" spans="1:12" ht="14.25">
      <c r="A94" s="6" t="s">
        <v>0</v>
      </c>
      <c r="B94" s="7">
        <f aca="true" t="shared" si="11" ref="B94:E97">B86/$B86</f>
        <v>1</v>
      </c>
      <c r="C94" s="7">
        <f t="shared" si="11"/>
        <v>2.1053155895743974</v>
      </c>
      <c r="D94" s="7">
        <f t="shared" si="11"/>
        <v>2.015923513699433</v>
      </c>
      <c r="E94" s="7">
        <f t="shared" si="11"/>
        <v>2.095194952222903</v>
      </c>
      <c r="F94" s="7"/>
      <c r="G94" s="7" t="s">
        <v>0</v>
      </c>
      <c r="H94" s="7">
        <f aca="true" t="shared" si="12" ref="H94:K98">H86/B86*B94</f>
        <v>0.1667163866360879</v>
      </c>
      <c r="I94" s="7">
        <f t="shared" si="12"/>
        <v>0.5706814662808061</v>
      </c>
      <c r="J94" s="7">
        <f t="shared" si="12"/>
        <v>0.9043657835877995</v>
      </c>
      <c r="K94" s="7">
        <f t="shared" si="12"/>
        <v>0.9814628147699735</v>
      </c>
      <c r="L94" s="8"/>
    </row>
    <row r="95" spans="1:12" ht="14.25">
      <c r="A95" s="6" t="s">
        <v>9</v>
      </c>
      <c r="B95" s="7">
        <f t="shared" si="11"/>
        <v>1</v>
      </c>
      <c r="C95" s="7">
        <f t="shared" si="11"/>
        <v>3.681267064377817</v>
      </c>
      <c r="D95" s="7">
        <f t="shared" si="11"/>
        <v>2.403386991060982</v>
      </c>
      <c r="E95" s="7">
        <f t="shared" si="11"/>
        <v>2.12520745934969</v>
      </c>
      <c r="F95" s="7"/>
      <c r="G95" s="7" t="s">
        <v>9</v>
      </c>
      <c r="H95" s="7">
        <f t="shared" si="12"/>
        <v>0.2746187956036069</v>
      </c>
      <c r="I95" s="7">
        <f t="shared" si="12"/>
        <v>0.22987854164354962</v>
      </c>
      <c r="J95" s="7">
        <f t="shared" si="12"/>
        <v>0.48700698390009217</v>
      </c>
      <c r="K95" s="7">
        <f t="shared" si="12"/>
        <v>0.14107597684982648</v>
      </c>
      <c r="L95" s="8"/>
    </row>
    <row r="96" spans="1:12" ht="14.25">
      <c r="A96" s="6" t="s">
        <v>10</v>
      </c>
      <c r="B96" s="7">
        <f t="shared" si="11"/>
        <v>1</v>
      </c>
      <c r="C96" s="7">
        <f t="shared" si="11"/>
        <v>1.3506138947180912</v>
      </c>
      <c r="D96" s="7">
        <f t="shared" si="11"/>
        <v>1.107082948222764</v>
      </c>
      <c r="E96" s="7">
        <f t="shared" si="11"/>
        <v>1.4218794353734696</v>
      </c>
      <c r="F96" s="7"/>
      <c r="G96" s="7" t="s">
        <v>10</v>
      </c>
      <c r="H96" s="7">
        <f t="shared" si="12"/>
        <v>0.15486866559728665</v>
      </c>
      <c r="I96" s="7">
        <f t="shared" si="12"/>
        <v>0.17324844215442933</v>
      </c>
      <c r="J96" s="7">
        <f t="shared" si="12"/>
        <v>0.202358340719111</v>
      </c>
      <c r="K96" s="7">
        <f t="shared" si="12"/>
        <v>0.2807603760317561</v>
      </c>
      <c r="L96" s="8"/>
    </row>
    <row r="97" spans="1:12" ht="14.25">
      <c r="A97" s="6" t="s">
        <v>11</v>
      </c>
      <c r="B97" s="7">
        <f t="shared" si="11"/>
        <v>1</v>
      </c>
      <c r="C97" s="7">
        <f t="shared" si="11"/>
        <v>0.9534863865593831</v>
      </c>
      <c r="D97" s="7">
        <f t="shared" si="11"/>
        <v>0.9575419485828038</v>
      </c>
      <c r="E97" s="7"/>
      <c r="F97" s="7"/>
      <c r="G97" s="7" t="s">
        <v>11</v>
      </c>
      <c r="H97" s="7">
        <f t="shared" si="12"/>
        <v>0.03336689613038736</v>
      </c>
      <c r="I97" s="7">
        <f t="shared" si="12"/>
        <v>0.07457651354915333</v>
      </c>
      <c r="J97" s="7">
        <f t="shared" si="12"/>
        <v>0.002941521916447295</v>
      </c>
      <c r="K97" s="7" t="e">
        <f t="shared" si="12"/>
        <v>#DIV/0!</v>
      </c>
      <c r="L97" s="8"/>
    </row>
    <row r="98" spans="1:12" ht="14.25">
      <c r="A98" s="6" t="s">
        <v>12</v>
      </c>
      <c r="B98" s="7">
        <f>B90/$B90</f>
        <v>1</v>
      </c>
      <c r="C98" s="7">
        <f>C90/$B90</f>
        <v>2.3268484582951863</v>
      </c>
      <c r="D98" s="7">
        <f>D90/$B90</f>
        <v>1.931444156785605</v>
      </c>
      <c r="E98" s="7">
        <f>E90/$B90</f>
        <v>2.562372102279609</v>
      </c>
      <c r="F98" s="7"/>
      <c r="G98" s="7" t="s">
        <v>12</v>
      </c>
      <c r="H98" s="7">
        <f t="shared" si="12"/>
        <v>0.08141859436003426</v>
      </c>
      <c r="I98" s="7">
        <f t="shared" si="12"/>
        <v>0.21831878784659822</v>
      </c>
      <c r="J98" s="7">
        <f t="shared" si="12"/>
        <v>0.23658911618544803</v>
      </c>
      <c r="K98" s="7">
        <f t="shared" si="12"/>
        <v>0.2617285505898751</v>
      </c>
      <c r="L98" s="8"/>
    </row>
    <row r="99" spans="1:12" ht="14.25">
      <c r="A99" s="9"/>
      <c r="B99" s="7"/>
      <c r="C99" s="10"/>
      <c r="D99" s="10"/>
      <c r="E99" s="7"/>
      <c r="F99" s="10"/>
      <c r="G99" s="10"/>
      <c r="H99" s="7"/>
      <c r="I99" s="10"/>
      <c r="J99" s="10"/>
      <c r="K99" s="7"/>
      <c r="L9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9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2.00390625" style="0" bestFit="1" customWidth="1"/>
    <col min="8" max="8" width="12.00390625" style="0" bestFit="1" customWidth="1"/>
  </cols>
  <sheetData>
    <row r="1" spans="13:15" ht="14.25">
      <c r="M1" s="13" t="s">
        <v>22</v>
      </c>
      <c r="N1" s="14"/>
      <c r="O1" s="15">
        <v>934000000</v>
      </c>
    </row>
    <row r="2" spans="13:15" ht="14.25">
      <c r="M2" s="16" t="s">
        <v>23</v>
      </c>
      <c r="N2" s="17"/>
      <c r="O2" s="18"/>
    </row>
    <row r="3" spans="1:36" ht="14.25">
      <c r="A3" s="2" t="s">
        <v>13</v>
      </c>
      <c r="I3" s="2" t="s">
        <v>16</v>
      </c>
      <c r="P3" s="2" t="s">
        <v>17</v>
      </c>
      <c r="V3" s="2" t="s">
        <v>27</v>
      </c>
      <c r="AC3" s="2" t="s">
        <v>28</v>
      </c>
      <c r="AJ3" s="2" t="s">
        <v>29</v>
      </c>
    </row>
    <row r="5" spans="1:40" ht="14.25">
      <c r="A5" t="s">
        <v>0</v>
      </c>
      <c r="B5" t="s">
        <v>5</v>
      </c>
      <c r="C5" t="s">
        <v>6</v>
      </c>
      <c r="D5" t="s">
        <v>7</v>
      </c>
      <c r="E5" t="s">
        <v>8</v>
      </c>
      <c r="H5" t="s">
        <v>0</v>
      </c>
      <c r="I5" t="s">
        <v>5</v>
      </c>
      <c r="J5" t="s">
        <v>6</v>
      </c>
      <c r="K5" t="s">
        <v>7</v>
      </c>
      <c r="L5" t="s">
        <v>8</v>
      </c>
      <c r="O5" t="s">
        <v>0</v>
      </c>
      <c r="P5" t="s">
        <v>5</v>
      </c>
      <c r="Q5" t="s">
        <v>6</v>
      </c>
      <c r="R5" t="s">
        <v>7</v>
      </c>
      <c r="S5" t="s">
        <v>8</v>
      </c>
      <c r="V5" t="s">
        <v>0</v>
      </c>
      <c r="W5" t="s">
        <v>5</v>
      </c>
      <c r="X5" t="s">
        <v>6</v>
      </c>
      <c r="Y5" t="s">
        <v>7</v>
      </c>
      <c r="Z5" t="s">
        <v>8</v>
      </c>
      <c r="AC5" t="s">
        <v>0</v>
      </c>
      <c r="AD5" t="s">
        <v>5</v>
      </c>
      <c r="AE5" t="s">
        <v>6</v>
      </c>
      <c r="AF5" t="s">
        <v>7</v>
      </c>
      <c r="AG5" t="s">
        <v>8</v>
      </c>
      <c r="AJ5" t="s">
        <v>0</v>
      </c>
      <c r="AK5" t="s">
        <v>5</v>
      </c>
      <c r="AL5" t="s">
        <v>6</v>
      </c>
      <c r="AM5" t="s">
        <v>7</v>
      </c>
      <c r="AN5" t="s">
        <v>8</v>
      </c>
    </row>
    <row r="6" spans="1:40" ht="14.25">
      <c r="A6" t="s">
        <v>1</v>
      </c>
      <c r="B6">
        <v>0.263115058594642</v>
      </c>
      <c r="C6">
        <v>0.195695553784677</v>
      </c>
      <c r="D6">
        <v>0.70641321853981</v>
      </c>
      <c r="E6">
        <v>0.536969507336004</v>
      </c>
      <c r="H6" t="s">
        <v>1</v>
      </c>
      <c r="I6">
        <v>1.1715574337094665</v>
      </c>
      <c r="J6">
        <v>5.269385494379648</v>
      </c>
      <c r="K6">
        <v>0.8807548531908019</v>
      </c>
      <c r="L6">
        <v>2.1997925795284887</v>
      </c>
      <c r="O6" t="s">
        <v>1</v>
      </c>
      <c r="P6" s="20">
        <f aca="true" t="shared" si="0" ref="P6:S8">B6*I6</f>
        <v>0.3082544028174547</v>
      </c>
      <c r="Q6" s="20">
        <f t="shared" si="0"/>
        <v>1.0311953124275692</v>
      </c>
      <c r="R6" s="20">
        <f t="shared" si="0"/>
        <v>0.6221768705870723</v>
      </c>
      <c r="S6" s="20">
        <f t="shared" si="0"/>
        <v>1.18122153767081</v>
      </c>
      <c r="V6" t="s">
        <v>24</v>
      </c>
      <c r="X6">
        <f>TTEST(B6:B9,C6:C9,2,2)</f>
        <v>0.8834682489497842</v>
      </c>
      <c r="Y6">
        <f>TTEST(B6:B9,D6:D9,2,2)</f>
        <v>0.02139474657108326</v>
      </c>
      <c r="Z6">
        <f>TTEST(B6:B9,E6:E9,2,1)</f>
        <v>0.019152106206810387</v>
      </c>
      <c r="AC6" t="s">
        <v>24</v>
      </c>
      <c r="AE6">
        <f>TTEST(I6:I9,J6:J9,2,2)</f>
        <v>0.1123597015719288</v>
      </c>
      <c r="AF6">
        <f>TTEST(I6:I9,K6:K9,2,2)</f>
        <v>0.22161070195529708</v>
      </c>
      <c r="AG6">
        <f>TTEST(I6:I9,L6:L9,2,2)</f>
        <v>0.2344777939498579</v>
      </c>
      <c r="AJ6" t="s">
        <v>24</v>
      </c>
      <c r="AL6">
        <f>TTEST(P6:P9,Q6:Q9,2,2)</f>
        <v>0.03065611524123259</v>
      </c>
      <c r="AM6">
        <f>TTEST(P6:P9,R6:R9,2,2)</f>
        <v>0.05746615546518724</v>
      </c>
      <c r="AN6">
        <f>TTEST(P6:P9,S6:S9,2,2)</f>
        <v>0.0995850818178594</v>
      </c>
    </row>
    <row r="7" spans="1:40" ht="14.25">
      <c r="A7" t="s">
        <v>2</v>
      </c>
      <c r="B7">
        <v>0.205838311145468</v>
      </c>
      <c r="C7">
        <v>0.247005973374561</v>
      </c>
      <c r="D7">
        <v>0.495205212320981</v>
      </c>
      <c r="E7">
        <v>0.523843586045568</v>
      </c>
      <c r="H7" t="s">
        <v>2</v>
      </c>
      <c r="I7">
        <v>1.6488269424364819</v>
      </c>
      <c r="J7">
        <v>2.2178942580730947</v>
      </c>
      <c r="K7">
        <v>6.226989736676295</v>
      </c>
      <c r="L7">
        <v>6.62694239427971</v>
      </c>
      <c r="O7" t="s">
        <v>2</v>
      </c>
      <c r="P7" s="20">
        <f t="shared" si="0"/>
        <v>0.3393917532022712</v>
      </c>
      <c r="Q7" s="20">
        <f t="shared" si="0"/>
        <v>0.5478331300571946</v>
      </c>
      <c r="R7" s="20">
        <f t="shared" si="0"/>
        <v>3.083637774671354</v>
      </c>
      <c r="S7" s="20">
        <f t="shared" si="0"/>
        <v>3.471481268336886</v>
      </c>
      <c r="V7" t="s">
        <v>25</v>
      </c>
      <c r="Y7">
        <f>TTEST(C6:C9,D6:D9,2,1)</f>
        <v>0.18497881604436459</v>
      </c>
      <c r="Z7">
        <f>TTEST(C6:C9,E6:E9,2,2)</f>
        <v>0.1767690499356914</v>
      </c>
      <c r="AC7" t="s">
        <v>25</v>
      </c>
      <c r="AF7">
        <f>TTEST(J6:J9,K6:K9,2,2)</f>
        <v>0.9404004848325259</v>
      </c>
      <c r="AG7">
        <f>TTEST(J6:J9,L6:L9,2,2)</f>
        <v>0.9817404456582379</v>
      </c>
      <c r="AJ7" t="s">
        <v>25</v>
      </c>
      <c r="AM7">
        <f>TTEST(Q6:Q9,R6:R9,2,2)</f>
        <v>0.17334355639281082</v>
      </c>
      <c r="AN7">
        <f>TTEST(Q6:Q9,S6:S9,2,2)</f>
        <v>0.23443301782247639</v>
      </c>
    </row>
    <row r="8" spans="1:40" ht="14.25">
      <c r="A8" t="s">
        <v>3</v>
      </c>
      <c r="B8">
        <v>0.300702924108162</v>
      </c>
      <c r="C8">
        <v>0.245216075016775</v>
      </c>
      <c r="D8">
        <v>0.613935136720831</v>
      </c>
      <c r="E8">
        <v>0.452247651734101</v>
      </c>
      <c r="H8" t="s">
        <v>3</v>
      </c>
      <c r="I8">
        <v>2.220992282238057</v>
      </c>
      <c r="J8">
        <v>4.079823222549771</v>
      </c>
      <c r="K8">
        <v>2.202933934378099</v>
      </c>
      <c r="L8">
        <v>0.8500640283374995</v>
      </c>
      <c r="O8" t="s">
        <v>3</v>
      </c>
      <c r="P8" s="20">
        <f t="shared" si="0"/>
        <v>0.6678588736906439</v>
      </c>
      <c r="Q8" s="20">
        <f t="shared" si="0"/>
        <v>1.0004382373959453</v>
      </c>
      <c r="R8" s="20">
        <f t="shared" si="0"/>
        <v>1.3524585461893763</v>
      </c>
      <c r="S8" s="20">
        <f t="shared" si="0"/>
        <v>0.38443946063926443</v>
      </c>
      <c r="V8" t="s">
        <v>26</v>
      </c>
      <c r="Z8">
        <f>TTEST(D6:D9,E6:E9,2,2)</f>
        <v>0.46596239315393206</v>
      </c>
      <c r="AC8" t="s">
        <v>26</v>
      </c>
      <c r="AG8">
        <f>TTEST(K6:K9,L6:L9,2,2)</f>
        <v>0.9653981564754595</v>
      </c>
      <c r="AJ8" t="s">
        <v>26</v>
      </c>
      <c r="AN8">
        <f>TTEST(R6:R9,S6:S9,2,2)</f>
        <v>0.9359406793844539</v>
      </c>
    </row>
    <row r="9" spans="1:19" ht="14.25">
      <c r="A9" t="s">
        <v>4</v>
      </c>
      <c r="B9">
        <v>0.53875940569379</v>
      </c>
      <c r="C9">
        <v>0.70641321853981</v>
      </c>
      <c r="D9">
        <v>0.55489213</v>
      </c>
      <c r="E9">
        <v>0.66220943</v>
      </c>
      <c r="H9" t="s">
        <v>4</v>
      </c>
      <c r="I9">
        <v>1.1167131441132567</v>
      </c>
      <c r="J9">
        <v>1.3976194881940942</v>
      </c>
      <c r="K9">
        <v>3.2059839343781</v>
      </c>
      <c r="L9">
        <v>3.1433781</v>
      </c>
      <c r="P9" s="20">
        <f>B9*I9</f>
        <v>0.6016397098529018</v>
      </c>
      <c r="Q9" s="20">
        <f>C9*J9</f>
        <v>0.987296880949152</v>
      </c>
      <c r="R9" s="20">
        <f>D9*K9</f>
        <v>1.7789752540928443</v>
      </c>
      <c r="S9" s="20">
        <f>E9*L9</f>
        <v>2.081574619875483</v>
      </c>
    </row>
    <row r="10" spans="1:19" ht="14.25">
      <c r="A10" s="2" t="s">
        <v>14</v>
      </c>
      <c r="B10" s="2">
        <f>AVERAGE(B6:B9)</f>
        <v>0.32710392488551554</v>
      </c>
      <c r="C10" s="2">
        <f>AVERAGE(C6:C9)</f>
        <v>0.34858270517895573</v>
      </c>
      <c r="D10" s="2">
        <f>AVERAGE(D6:D9)</f>
        <v>0.5926114243954055</v>
      </c>
      <c r="E10" s="2">
        <f>AVERAGE(E6:E9)</f>
        <v>0.5438175437789182</v>
      </c>
      <c r="F10" s="2"/>
      <c r="G10" s="2"/>
      <c r="H10" s="2" t="s">
        <v>14</v>
      </c>
      <c r="I10" s="2">
        <f>AVERAGE(I6:I9)</f>
        <v>1.5395224506243155</v>
      </c>
      <c r="J10" s="2">
        <f>AVERAGE(J6:J9)</f>
        <v>3.2411806157991516</v>
      </c>
      <c r="K10" s="2">
        <f>AVERAGE(K6:K8)</f>
        <v>3.103559508081732</v>
      </c>
      <c r="L10" s="2">
        <f>AVERAGE(L6:L8)</f>
        <v>3.2255996673818994</v>
      </c>
      <c r="O10" s="2" t="s">
        <v>14</v>
      </c>
      <c r="P10" s="2">
        <f>AVERAGE(P6:P9)</f>
        <v>0.4792861848908179</v>
      </c>
      <c r="Q10" s="2">
        <f>AVERAGE(Q6:Q9)</f>
        <v>0.8916908902074653</v>
      </c>
      <c r="R10" s="2">
        <f>AVERAGE(R6:R9)</f>
        <v>1.709312111385162</v>
      </c>
      <c r="S10" s="2">
        <f>AVERAGE(S6:S9)</f>
        <v>1.7796792216306108</v>
      </c>
    </row>
    <row r="11" spans="1:19" ht="14.25">
      <c r="A11" s="2" t="s">
        <v>15</v>
      </c>
      <c r="B11" s="2">
        <f>STDEV(B6:B9)/2</f>
        <v>0.07319777972678387</v>
      </c>
      <c r="C11" s="2">
        <f>STDEV(C6:C9)/2</f>
        <v>0.11986786128507529</v>
      </c>
      <c r="D11" s="2">
        <f>STDEV(D6:D8)/SQRT(3)</f>
        <v>0.061127286349353376</v>
      </c>
      <c r="E11" s="2">
        <f>STDEV(E6:E8)/SQRT(3)</f>
        <v>0.026327067225242883</v>
      </c>
      <c r="F11" s="2"/>
      <c r="G11" s="2"/>
      <c r="H11" s="2" t="s">
        <v>15</v>
      </c>
      <c r="I11" s="2">
        <f>STDEV(I6:I9)/2</f>
        <v>0.2566636201132209</v>
      </c>
      <c r="J11" s="2">
        <f>STDEV(J6:J9)/2</f>
        <v>0.878576929494504</v>
      </c>
      <c r="K11" s="2">
        <f>STDEV(K6:K8)/2</f>
        <v>1.3922914274098683</v>
      </c>
      <c r="L11" s="2">
        <f>STDEV(L6:L8)/2</f>
        <v>1.5109840377913084</v>
      </c>
      <c r="O11" s="2" t="s">
        <v>15</v>
      </c>
      <c r="P11" s="2">
        <f>STDEV(P6:P9)/2</f>
        <v>0.09099100987116575</v>
      </c>
      <c r="Q11" s="2">
        <f>STDEV(Q6:Q9)/2</f>
        <v>0.1149877290629879</v>
      </c>
      <c r="R11" s="2">
        <f>STDEV(R6:R9)/2</f>
        <v>0.5166261931187934</v>
      </c>
      <c r="S11" s="2">
        <f>STDEV(S6:S9)/2</f>
        <v>0.6619529557090073</v>
      </c>
    </row>
    <row r="13" spans="1:40" ht="14.25">
      <c r="A13" t="s">
        <v>9</v>
      </c>
      <c r="B13" t="s">
        <v>5</v>
      </c>
      <c r="C13" t="s">
        <v>6</v>
      </c>
      <c r="D13" t="s">
        <v>7</v>
      </c>
      <c r="E13" t="s">
        <v>8</v>
      </c>
      <c r="H13" t="s">
        <v>9</v>
      </c>
      <c r="I13" t="s">
        <v>5</v>
      </c>
      <c r="J13" t="s">
        <v>6</v>
      </c>
      <c r="K13" t="s">
        <v>7</v>
      </c>
      <c r="L13" t="s">
        <v>8</v>
      </c>
      <c r="O13" t="s">
        <v>9</v>
      </c>
      <c r="P13" t="s">
        <v>5</v>
      </c>
      <c r="Q13" t="s">
        <v>6</v>
      </c>
      <c r="R13" t="s">
        <v>7</v>
      </c>
      <c r="S13" t="s">
        <v>8</v>
      </c>
      <c r="V13" t="s">
        <v>9</v>
      </c>
      <c r="W13" t="s">
        <v>5</v>
      </c>
      <c r="X13" t="s">
        <v>6</v>
      </c>
      <c r="Y13" t="s">
        <v>7</v>
      </c>
      <c r="Z13" t="s">
        <v>8</v>
      </c>
      <c r="AC13" t="s">
        <v>9</v>
      </c>
      <c r="AD13" t="s">
        <v>5</v>
      </c>
      <c r="AE13" t="s">
        <v>6</v>
      </c>
      <c r="AF13" t="s">
        <v>7</v>
      </c>
      <c r="AG13" t="s">
        <v>8</v>
      </c>
      <c r="AJ13" t="s">
        <v>9</v>
      </c>
      <c r="AK13" t="s">
        <v>5</v>
      </c>
      <c r="AL13" t="s">
        <v>6</v>
      </c>
      <c r="AM13" t="s">
        <v>7</v>
      </c>
      <c r="AN13" t="s">
        <v>8</v>
      </c>
    </row>
    <row r="14" spans="1:40" ht="14.25">
      <c r="A14" t="s">
        <v>1</v>
      </c>
      <c r="B14">
        <v>0.115007998204639</v>
      </c>
      <c r="C14">
        <v>0.115968007909634</v>
      </c>
      <c r="D14">
        <v>0.528768035161855</v>
      </c>
      <c r="E14">
        <v>0.354240069519358</v>
      </c>
      <c r="H14" t="s">
        <v>1</v>
      </c>
      <c r="I14">
        <v>1.4431633522216366E-09</v>
      </c>
      <c r="J14">
        <v>3.5552307555983557E-09</v>
      </c>
      <c r="K14">
        <v>1.6459584479432095E-09</v>
      </c>
      <c r="L14">
        <v>1.677554705130155E-09</v>
      </c>
      <c r="O14" t="s">
        <v>1</v>
      </c>
      <c r="P14" s="20">
        <f>B14*I14</f>
        <v>1.6597532822130677E-10</v>
      </c>
      <c r="Q14" s="20">
        <f>C14*J14</f>
        <v>4.1229302838580417E-10</v>
      </c>
      <c r="R14" s="20">
        <f>D14*K14</f>
        <v>8.703302144769873E-10</v>
      </c>
      <c r="S14" s="20">
        <f>E14*L14</f>
        <v>5.942570953678322E-10</v>
      </c>
      <c r="V14" t="s">
        <v>24</v>
      </c>
      <c r="X14">
        <f>TTEST(B14:B17,C14:C17,2,2)</f>
        <v>0.07839904715149895</v>
      </c>
      <c r="Y14">
        <f>TTEST(B14:B17,D14:D17,2,2)</f>
        <v>0.00438262771601217</v>
      </c>
      <c r="Z14">
        <f>TTEST(B14:B17,E14:E17,2,2)</f>
        <v>0.003541170689313287</v>
      </c>
      <c r="AC14" t="s">
        <v>24</v>
      </c>
      <c r="AE14">
        <f>TTEST(I14:I17,J14:J17,2,2)</f>
        <v>0.0006438458389783671</v>
      </c>
      <c r="AF14">
        <f>TTEST(I14:I17,K14:K17,2,2)</f>
        <v>0.06406746357726674</v>
      </c>
      <c r="AG14">
        <f>TTEST(I14:I17,L14:L17,2,2)</f>
        <v>0.012081724283850374</v>
      </c>
      <c r="AJ14" t="s">
        <v>24</v>
      </c>
      <c r="AL14">
        <f>TTEST(P14:P17,Q14:Q17,2,2)</f>
        <v>0.0030181734172771</v>
      </c>
      <c r="AM14">
        <f>TTEST(P14:P17,R14:R17,2,2)</f>
        <v>0.003619209374148613</v>
      </c>
      <c r="AN14">
        <f>TTEST(P14:P17,S14:S17,2,2)</f>
        <v>0.0005170409683105658</v>
      </c>
    </row>
    <row r="15" spans="1:40" ht="14.25">
      <c r="A15" t="s">
        <v>2</v>
      </c>
      <c r="B15">
        <v>0.0732160096799097</v>
      </c>
      <c r="C15">
        <v>0.143232018936746</v>
      </c>
      <c r="D15">
        <v>0.435456028956822</v>
      </c>
      <c r="H15" t="s">
        <v>2</v>
      </c>
      <c r="I15">
        <v>7.721271602079197E-10</v>
      </c>
      <c r="J15">
        <v>3.055447597665432E-09</v>
      </c>
      <c r="K15">
        <v>2.624361967883691E-09</v>
      </c>
      <c r="L15">
        <v>1.90985987985612E-09</v>
      </c>
      <c r="O15" t="s">
        <v>2</v>
      </c>
      <c r="P15" s="20">
        <f aca="true" t="shared" si="1" ref="P15:R16">B15*I15</f>
        <v>5.653206963590423E-11</v>
      </c>
      <c r="Q15" s="20">
        <f t="shared" si="1"/>
        <v>4.376379281690502E-10</v>
      </c>
      <c r="R15" s="20">
        <f t="shared" si="1"/>
        <v>1.142794241079943E-09</v>
      </c>
      <c r="S15" s="20"/>
      <c r="V15" t="s">
        <v>25</v>
      </c>
      <c r="Y15">
        <f>TTEST(C14:C17,D14:D17,2,2)</f>
        <v>0.004994185257028219</v>
      </c>
      <c r="Z15">
        <f>TTEST(C14:C17,E14:E17,2,2)</f>
        <v>0.010538204530853095</v>
      </c>
      <c r="AC15" t="s">
        <v>25</v>
      </c>
      <c r="AF15">
        <f>TTEST(J14:J17,K14:K17,2,2)</f>
        <v>0.044047689572605464</v>
      </c>
      <c r="AG15">
        <f>TTEST(J14:J17,L14:L17,2,2)</f>
        <v>0.0008276680701128566</v>
      </c>
      <c r="AJ15" t="s">
        <v>25</v>
      </c>
      <c r="AM15">
        <f>TTEST(Q14:Q17,R14:R17,2,2)</f>
        <v>0.039450321914783294</v>
      </c>
      <c r="AN15">
        <f>TTEST(Q14:Q17,S14:S17,2,2)</f>
        <v>0.3183910033436097</v>
      </c>
    </row>
    <row r="16" spans="1:40" ht="14.25">
      <c r="A16" t="s">
        <v>3</v>
      </c>
      <c r="B16">
        <v>0.0430720056945623</v>
      </c>
      <c r="C16">
        <v>0.218112028836654</v>
      </c>
      <c r="D16">
        <v>0.393984038979045</v>
      </c>
      <c r="E16">
        <v>0.262656017466019</v>
      </c>
      <c r="H16" t="s">
        <v>3</v>
      </c>
      <c r="I16">
        <v>5.363068230842245E-10</v>
      </c>
      <c r="J16">
        <v>3.0474147369849676E-09</v>
      </c>
      <c r="K16">
        <v>1.3817345319710656E-09</v>
      </c>
      <c r="L16">
        <v>2.2652808341345333E-09</v>
      </c>
      <c r="O16" t="s">
        <v>3</v>
      </c>
      <c r="P16" s="20">
        <f t="shared" si="1"/>
        <v>2.3099810537916334E-11</v>
      </c>
      <c r="Q16" s="20">
        <f t="shared" si="1"/>
        <v>6.646778109905097E-10</v>
      </c>
      <c r="R16" s="20">
        <f t="shared" si="1"/>
        <v>5.443813517027808E-10</v>
      </c>
      <c r="S16" s="20">
        <f>E16*L16</f>
        <v>5.949896423358781E-10</v>
      </c>
      <c r="V16" t="s">
        <v>26</v>
      </c>
      <c r="Z16">
        <f>TTEST(D14:D17,E14:E17,2,2)</f>
        <v>0.1730324863201772</v>
      </c>
      <c r="AC16" t="s">
        <v>26</v>
      </c>
      <c r="AG16">
        <f>TTEST(K14:K17,L14:L17,2,2)</f>
        <v>0.5783444082534989</v>
      </c>
      <c r="AJ16" t="s">
        <v>26</v>
      </c>
      <c r="AN16">
        <f>TTEST(R14:R17,S14:S17,2,2)</f>
        <v>0.11636483315511606</v>
      </c>
    </row>
    <row r="17" spans="1:19" ht="14.25">
      <c r="A17" t="s">
        <v>4</v>
      </c>
      <c r="C17">
        <v>0.121408016051388</v>
      </c>
      <c r="D17">
        <v>0.266112026327951</v>
      </c>
      <c r="E17">
        <v>0.27302403586812</v>
      </c>
      <c r="H17" t="s">
        <v>4</v>
      </c>
      <c r="J17">
        <v>3.8477264372934276E-09</v>
      </c>
      <c r="K17">
        <v>3.1654827066178756E-09</v>
      </c>
      <c r="L17">
        <v>1.944258157626682E-09</v>
      </c>
      <c r="O17" t="s">
        <v>4</v>
      </c>
      <c r="P17" s="20"/>
      <c r="Q17" s="20">
        <f>C17*J17</f>
        <v>4.671448330602704E-10</v>
      </c>
      <c r="R17" s="20">
        <f>D17*K17</f>
        <v>8.423730173641697E-10</v>
      </c>
      <c r="S17" s="20">
        <f>E17*L17</f>
        <v>5.308292089647521E-10</v>
      </c>
    </row>
    <row r="18" spans="1:19" ht="14.25">
      <c r="A18" s="2" t="s">
        <v>14</v>
      </c>
      <c r="B18" s="2">
        <f>AVERAGE(B14:B17)</f>
        <v>0.077098671193037</v>
      </c>
      <c r="C18" s="2">
        <f>AVERAGE(C14:C17)</f>
        <v>0.1496800179336055</v>
      </c>
      <c r="D18" s="2">
        <f>AVERAGE(D14:D17)</f>
        <v>0.40608003235641826</v>
      </c>
      <c r="E18" s="2">
        <f>AVERAGE(E14:E17)</f>
        <v>0.29664004095116564</v>
      </c>
      <c r="F18" s="2"/>
      <c r="G18" s="2"/>
      <c r="H18" s="2" t="s">
        <v>14</v>
      </c>
      <c r="I18" s="2">
        <f>AVERAGE(I14:I17)</f>
        <v>9.171991118379268E-10</v>
      </c>
      <c r="J18" s="2">
        <f>AVERAGE(J14:J17)</f>
        <v>3.376454881885546E-09</v>
      </c>
      <c r="K18" s="2">
        <f>AVERAGE(K14:K17)</f>
        <v>2.2043844136039604E-09</v>
      </c>
      <c r="L18" s="2">
        <f>AVERAGE(L14:L17)</f>
        <v>1.9492383941868725E-09</v>
      </c>
      <c r="O18" s="2" t="s">
        <v>14</v>
      </c>
      <c r="P18" s="2">
        <f>AVERAGE(P14:P17)</f>
        <v>8.186906946504244E-11</v>
      </c>
      <c r="Q18" s="2">
        <f>AVERAGE(Q14:Q17)</f>
        <v>4.954384001514086E-10</v>
      </c>
      <c r="R18" s="2">
        <f>AVERAGE(R14:R17)</f>
        <v>8.499697061559702E-10</v>
      </c>
      <c r="S18" s="2">
        <f>AVERAGE(S14:S17)</f>
        <v>5.733586488894875E-10</v>
      </c>
    </row>
    <row r="19" spans="1:19" ht="14.25">
      <c r="A19" s="2" t="s">
        <v>15</v>
      </c>
      <c r="B19" s="2">
        <f>STDEV(B14:B17)/2</f>
        <v>0.0180624129750263</v>
      </c>
      <c r="C19" s="2">
        <f>STDEV(C14:C17)/2</f>
        <v>0.023559008393080644</v>
      </c>
      <c r="D19" s="2">
        <f>STDEV(D14:D17)/2</f>
        <v>0.05450737792264473</v>
      </c>
      <c r="E19" s="2">
        <f>STDEV(E14:E17)/2</f>
        <v>0.025075866982464588</v>
      </c>
      <c r="F19" s="2"/>
      <c r="G19" s="2"/>
      <c r="H19" s="2" t="s">
        <v>15</v>
      </c>
      <c r="I19" s="2">
        <f>STDEV(I14:I17)/2</f>
        <v>2.352560278038019E-10</v>
      </c>
      <c r="J19" s="2">
        <f>STDEV(J14:J17)/2</f>
        <v>1.9692866420714153E-10</v>
      </c>
      <c r="K19" s="2">
        <f>STDEV(K14:K17)/2</f>
        <v>4.17201336467958E-10</v>
      </c>
      <c r="L19" s="2">
        <f>STDEV(L14:L17)/2</f>
        <v>1.2085470646421908E-10</v>
      </c>
      <c r="O19" s="2" t="s">
        <v>15</v>
      </c>
      <c r="P19" s="2">
        <f>STDEV(P14:P17)/2</f>
        <v>3.736584690121621E-11</v>
      </c>
      <c r="Q19" s="2">
        <f>STDEV(Q14:Q17)/2</f>
        <v>5.7515614928564366E-11</v>
      </c>
      <c r="R19" s="2">
        <f>STDEV(R14:R17)/2</f>
        <v>1.2233925188130844E-10</v>
      </c>
      <c r="S19" s="2">
        <f>STDEV(S14:S17)/2</f>
        <v>1.8416698275606108E-11</v>
      </c>
    </row>
    <row r="21" spans="1:40" ht="14.25">
      <c r="A21" t="s">
        <v>10</v>
      </c>
      <c r="B21" t="s">
        <v>5</v>
      </c>
      <c r="C21" t="s">
        <v>6</v>
      </c>
      <c r="D21" t="s">
        <v>7</v>
      </c>
      <c r="E21" t="s">
        <v>8</v>
      </c>
      <c r="H21" t="s">
        <v>10</v>
      </c>
      <c r="I21" t="s">
        <v>5</v>
      </c>
      <c r="J21" t="s">
        <v>6</v>
      </c>
      <c r="K21" t="s">
        <v>7</v>
      </c>
      <c r="L21" t="s">
        <v>8</v>
      </c>
      <c r="O21" t="s">
        <v>10</v>
      </c>
      <c r="P21" t="s">
        <v>5</v>
      </c>
      <c r="Q21" t="s">
        <v>6</v>
      </c>
      <c r="R21" t="s">
        <v>7</v>
      </c>
      <c r="S21" t="s">
        <v>8</v>
      </c>
      <c r="V21" t="s">
        <v>10</v>
      </c>
      <c r="W21" t="s">
        <v>5</v>
      </c>
      <c r="X21" t="s">
        <v>6</v>
      </c>
      <c r="Y21" t="s">
        <v>7</v>
      </c>
      <c r="Z21" t="s">
        <v>8</v>
      </c>
      <c r="AC21" t="s">
        <v>10</v>
      </c>
      <c r="AD21" t="s">
        <v>5</v>
      </c>
      <c r="AE21" t="s">
        <v>6</v>
      </c>
      <c r="AF21" t="s">
        <v>7</v>
      </c>
      <c r="AG21" t="s">
        <v>8</v>
      </c>
      <c r="AJ21" t="s">
        <v>10</v>
      </c>
      <c r="AK21" t="s">
        <v>5</v>
      </c>
      <c r="AL21" t="s">
        <v>6</v>
      </c>
      <c r="AM21" t="s">
        <v>7</v>
      </c>
      <c r="AN21" t="s">
        <v>8</v>
      </c>
    </row>
    <row r="22" spans="1:40" ht="14.25">
      <c r="A22" t="s">
        <v>1</v>
      </c>
      <c r="B22">
        <v>0.307584045397079</v>
      </c>
      <c r="C22">
        <v>0.34732805689629</v>
      </c>
      <c r="D22">
        <v>0.404352072795638</v>
      </c>
      <c r="E22">
        <v>0.281664032434892</v>
      </c>
      <c r="H22" t="s">
        <v>1</v>
      </c>
      <c r="I22">
        <v>1.2087413312369107E-09</v>
      </c>
      <c r="J22">
        <v>2.017665242294691E-09</v>
      </c>
      <c r="K22">
        <v>1.579927897735638E-09</v>
      </c>
      <c r="L22">
        <v>1.6860328183399099E-09</v>
      </c>
      <c r="O22" t="s">
        <v>1</v>
      </c>
      <c r="P22" s="20">
        <f aca="true" t="shared" si="2" ref="P22:S25">B22*I22</f>
        <v>3.717895485004997E-10</v>
      </c>
      <c r="Q22" s="20">
        <f t="shared" si="2"/>
        <v>7.007917480733971E-10</v>
      </c>
      <c r="R22" s="20">
        <f t="shared" si="2"/>
        <v>6.3884712031706E-10</v>
      </c>
      <c r="S22" s="20">
        <f t="shared" si="2"/>
        <v>4.748948024311848E-10</v>
      </c>
      <c r="V22" t="s">
        <v>24</v>
      </c>
      <c r="X22">
        <f>TTEST(B22:B25,C22:C25,2,2)</f>
        <v>0.9816355575890261</v>
      </c>
      <c r="Y22">
        <f>TTEST(B22:B25,D22:D25,2,2)</f>
        <v>0.06845611126319147</v>
      </c>
      <c r="Z22">
        <f>TTEST(B22:B25,E22:E25,2,2)</f>
        <v>0.01588397658658357</v>
      </c>
      <c r="AC22" t="s">
        <v>24</v>
      </c>
      <c r="AE22">
        <f>TTEST(I22:I25,J22:J25,2,1)</f>
        <v>0.022525389767521203</v>
      </c>
      <c r="AF22">
        <f>TTEST(I22:I25,K22:K25,2,1)</f>
        <v>0.5288239105518502</v>
      </c>
      <c r="AG22">
        <f>TTEST(I22:I25,L22:L25,2,1)</f>
        <v>0.10193773102212356</v>
      </c>
      <c r="AJ22" t="s">
        <v>24</v>
      </c>
      <c r="AL22">
        <f>TTEST(P22:P25,Q22:Q25,2,2)</f>
        <v>0.14915103933476573</v>
      </c>
      <c r="AM22">
        <f>TTEST(P22:P25,R22:R25,2,2)</f>
        <v>0.007953444659690652</v>
      </c>
      <c r="AN22">
        <f>TTEST(P22:P25,S22:S25,2,2)</f>
        <v>0.044920782282110654</v>
      </c>
    </row>
    <row r="23" spans="1:40" ht="14.25">
      <c r="A23" t="s">
        <v>2</v>
      </c>
      <c r="B23">
        <v>0.252288041327653</v>
      </c>
      <c r="C23">
        <v>0.233280038213926</v>
      </c>
      <c r="D23">
        <v>0.428544077150932</v>
      </c>
      <c r="E23">
        <v>0.435456057207382</v>
      </c>
      <c r="H23" t="s">
        <v>2</v>
      </c>
      <c r="I23">
        <v>2.5071349959127287E-09</v>
      </c>
      <c r="J23">
        <v>3.4855122098820453E-09</v>
      </c>
      <c r="K23">
        <v>2.0773263217934777E-09</v>
      </c>
      <c r="L23">
        <v>2.533445347656588E-09</v>
      </c>
      <c r="O23" t="s">
        <v>2</v>
      </c>
      <c r="P23" s="20">
        <f t="shared" si="2"/>
        <v>6.325201774628356E-10</v>
      </c>
      <c r="Q23" s="20">
        <f t="shared" si="2"/>
        <v>8.131004215163892E-10</v>
      </c>
      <c r="R23" s="20">
        <f t="shared" si="2"/>
        <v>8.90225891514326E-10</v>
      </c>
      <c r="S23" s="20">
        <f t="shared" si="2"/>
        <v>1.103204122240923E-09</v>
      </c>
      <c r="V23" t="s">
        <v>25</v>
      </c>
      <c r="Y23">
        <f>TTEST(C22:C25,D22:D25,2,2)</f>
        <v>0.09385806975268018</v>
      </c>
      <c r="Z23">
        <f>TTEST(C22:C25,E22:E25,2,2)</f>
        <v>0.024426122877348733</v>
      </c>
      <c r="AC23" t="s">
        <v>25</v>
      </c>
      <c r="AF23">
        <f>TTEST(J22:J25,K22:K25,2,2)</f>
        <v>0.36548503205866834</v>
      </c>
      <c r="AG23">
        <f>TTEST(J22:J25,L22:L25,2,2)</f>
        <v>0.8247835389613593</v>
      </c>
      <c r="AJ23" t="s">
        <v>25</v>
      </c>
      <c r="AM23">
        <f>TTEST(Q22:Q25,R22:R25,2,2)</f>
        <v>0.16272160918123788</v>
      </c>
      <c r="AN23">
        <f>TTEST(Q22:Q25,S22:S25,2,2)</f>
        <v>0.08963623028032969</v>
      </c>
    </row>
    <row r="24" spans="1:40" ht="14.25">
      <c r="A24" t="s">
        <v>3</v>
      </c>
      <c r="B24">
        <v>0.183168030005008</v>
      </c>
      <c r="C24">
        <v>0.162432026608215</v>
      </c>
      <c r="D24">
        <v>0.214272038575466</v>
      </c>
      <c r="E24">
        <v>0.46310407586172</v>
      </c>
      <c r="H24" t="s">
        <v>3</v>
      </c>
      <c r="I24">
        <v>2.422333564332155E-09</v>
      </c>
      <c r="J24">
        <v>3.3778214334197952E-09</v>
      </c>
      <c r="K24">
        <v>3.4783070639725426E-09</v>
      </c>
      <c r="L24">
        <v>4.024936921078873E-09</v>
      </c>
      <c r="O24" t="s">
        <v>3</v>
      </c>
      <c r="P24" s="20">
        <f t="shared" si="2"/>
        <v>4.436940669937301E-10</v>
      </c>
      <c r="Q24" s="20">
        <f t="shared" si="2"/>
        <v>5.486663809510432E-10</v>
      </c>
      <c r="R24" s="20">
        <f t="shared" si="2"/>
        <v>7.453039453888405E-10</v>
      </c>
      <c r="S24" s="20">
        <f t="shared" si="2"/>
        <v>1.8639646932379483E-09</v>
      </c>
      <c r="V24" t="s">
        <v>26</v>
      </c>
      <c r="Z24">
        <f>TTEST(D22:D25,E22:E25,2,2)</f>
        <v>0.392669109596982</v>
      </c>
      <c r="AC24" t="s">
        <v>26</v>
      </c>
      <c r="AG24">
        <f>TTEST(K22:K25,L22:L25,2,2)</f>
        <v>0.3677334586633846</v>
      </c>
      <c r="AJ24" t="s">
        <v>26</v>
      </c>
      <c r="AN24">
        <f>TTEST(R22:R25,S22:S25,2,2)</f>
        <v>0.16291312851936465</v>
      </c>
    </row>
    <row r="25" spans="1:19" ht="14.25">
      <c r="A25" t="s">
        <v>4</v>
      </c>
      <c r="B25">
        <v>0.164160018903771</v>
      </c>
      <c r="C25">
        <v>0.169344022247315</v>
      </c>
      <c r="D25">
        <v>0.380160025279765</v>
      </c>
      <c r="E25">
        <v>0.497664081523043</v>
      </c>
      <c r="H25" t="s">
        <v>4</v>
      </c>
      <c r="I25">
        <v>2.3787686995783327E-09</v>
      </c>
      <c r="J25">
        <v>2.6221507405057888E-09</v>
      </c>
      <c r="K25">
        <v>2.293440485039351E-09</v>
      </c>
      <c r="L25">
        <v>3.865701623069131E-09</v>
      </c>
      <c r="O25" t="s">
        <v>4</v>
      </c>
      <c r="P25" s="20">
        <f t="shared" si="2"/>
        <v>3.9049871469047787E-10</v>
      </c>
      <c r="Q25" s="20">
        <f t="shared" si="2"/>
        <v>4.4404555333602583E-10</v>
      </c>
      <c r="R25" s="20">
        <f t="shared" si="2"/>
        <v>8.718743927701962E-10</v>
      </c>
      <c r="S25" s="20">
        <f t="shared" si="2"/>
        <v>1.9238208476868353E-09</v>
      </c>
    </row>
    <row r="26" spans="1:19" ht="14.25">
      <c r="A26" s="2" t="s">
        <v>14</v>
      </c>
      <c r="B26" s="2">
        <f>AVERAGE(B22:B25)</f>
        <v>0.22680003390837775</v>
      </c>
      <c r="C26" s="2">
        <f>AVERAGE(C22:C25)</f>
        <v>0.2280960359914365</v>
      </c>
      <c r="D26" s="2">
        <f>AVERAGE(D22:D25)</f>
        <v>0.35683205345045027</v>
      </c>
      <c r="E26" s="2">
        <f>AVERAGE(E22:E25)</f>
        <v>0.4194720617567592</v>
      </c>
      <c r="F26" s="2"/>
      <c r="G26" s="2"/>
      <c r="H26" s="2" t="s">
        <v>14</v>
      </c>
      <c r="I26" s="2">
        <f>AVERAGE(I22:I25)</f>
        <v>2.129244647765032E-09</v>
      </c>
      <c r="J26" s="2">
        <f>AVERAGE(J22:J25)</f>
        <v>2.8757874065255803E-09</v>
      </c>
      <c r="K26" s="2">
        <f>AVERAGE(K22:K25)</f>
        <v>2.3572504421352524E-09</v>
      </c>
      <c r="L26" s="2">
        <f>AVERAGE(L22:L25)</f>
        <v>3.0275291775361258E-09</v>
      </c>
      <c r="O26" s="2" t="s">
        <v>14</v>
      </c>
      <c r="P26" s="2">
        <f>AVERAGE(P22:P25)</f>
        <v>4.596256269118858E-10</v>
      </c>
      <c r="Q26" s="2">
        <f>AVERAGE(Q22:Q25)</f>
        <v>6.266510259692138E-10</v>
      </c>
      <c r="R26" s="2">
        <f>AVERAGE(R22:R25)</f>
        <v>7.865628374976057E-10</v>
      </c>
      <c r="S26" s="2">
        <f>AVERAGE(S22:S25)</f>
        <v>1.3414711163992228E-09</v>
      </c>
    </row>
    <row r="27" spans="1:19" ht="14.25">
      <c r="A27" s="2" t="s">
        <v>15</v>
      </c>
      <c r="B27" s="2">
        <f>STDEV(B22:B25)/2</f>
        <v>0.032918103275164375</v>
      </c>
      <c r="C27" s="2">
        <f>STDEV(C22:C25)/2</f>
        <v>0.0428239710280814</v>
      </c>
      <c r="D27" s="2">
        <f>STDEV(D22:D25)/2</f>
        <v>0.048535484177910565</v>
      </c>
      <c r="E27" s="2">
        <f>STDEV(E22:E25)/2</f>
        <v>0.04766575086485805</v>
      </c>
      <c r="F27" s="2"/>
      <c r="G27" s="2"/>
      <c r="H27" s="2" t="s">
        <v>15</v>
      </c>
      <c r="I27" s="2">
        <f>STDEV(I22:I25)/2</f>
        <v>3.079895610257858E-10</v>
      </c>
      <c r="J27" s="2">
        <f>STDEV(J22:J25)/2</f>
        <v>3.445416891903458E-10</v>
      </c>
      <c r="K27" s="2">
        <f>STDEV(K22:K25)/2</f>
        <v>4.024329665889323E-10</v>
      </c>
      <c r="L27" s="2">
        <f>STDEV(L22:L25)/2</f>
        <v>5.583522311240868E-10</v>
      </c>
      <c r="O27" s="2" t="s">
        <v>15</v>
      </c>
      <c r="P27" s="2">
        <f>STDEV(P22:P25)/2</f>
        <v>5.960987535327664E-11</v>
      </c>
      <c r="Q27" s="2">
        <f>STDEV(Q22:Q25)/2</f>
        <v>8.148956337482572E-11</v>
      </c>
      <c r="R27" s="2">
        <f>STDEV(R22:R25)/2</f>
        <v>5.884040527230376E-11</v>
      </c>
      <c r="S27" s="2">
        <f>STDEV(S22:S25)/2</f>
        <v>3.4397873187695565E-10</v>
      </c>
    </row>
    <row r="29" spans="1:40" ht="14.25">
      <c r="A29" t="s">
        <v>11</v>
      </c>
      <c r="B29" t="s">
        <v>5</v>
      </c>
      <c r="C29" t="s">
        <v>6</v>
      </c>
      <c r="D29" t="s">
        <v>7</v>
      </c>
      <c r="H29" t="s">
        <v>11</v>
      </c>
      <c r="I29" t="s">
        <v>5</v>
      </c>
      <c r="J29" t="s">
        <v>6</v>
      </c>
      <c r="K29" t="s">
        <v>7</v>
      </c>
      <c r="O29" t="s">
        <v>11</v>
      </c>
      <c r="P29" t="s">
        <v>5</v>
      </c>
      <c r="Q29" t="s">
        <v>6</v>
      </c>
      <c r="R29" t="s">
        <v>7</v>
      </c>
      <c r="S29" t="s">
        <v>8</v>
      </c>
      <c r="V29" t="s">
        <v>11</v>
      </c>
      <c r="W29" t="s">
        <v>5</v>
      </c>
      <c r="X29" t="s">
        <v>6</v>
      </c>
      <c r="Y29" t="s">
        <v>7</v>
      </c>
      <c r="Z29" t="s">
        <v>8</v>
      </c>
      <c r="AC29" t="s">
        <v>11</v>
      </c>
      <c r="AD29" t="s">
        <v>5</v>
      </c>
      <c r="AE29" t="s">
        <v>6</v>
      </c>
      <c r="AF29" t="s">
        <v>7</v>
      </c>
      <c r="AG29" t="s">
        <v>8</v>
      </c>
      <c r="AJ29" t="s">
        <v>11</v>
      </c>
      <c r="AK29" t="s">
        <v>5</v>
      </c>
      <c r="AL29" t="s">
        <v>6</v>
      </c>
      <c r="AM29" t="s">
        <v>7</v>
      </c>
      <c r="AN29" t="s">
        <v>8</v>
      </c>
    </row>
    <row r="30" spans="1:36" ht="14.25">
      <c r="A30" t="s">
        <v>1</v>
      </c>
      <c r="H30" t="s">
        <v>1</v>
      </c>
      <c r="I30">
        <v>1.3687335386168518E-09</v>
      </c>
      <c r="J30">
        <v>1.0928890688438763E-09</v>
      </c>
      <c r="K30">
        <v>1.2989952705638071E-09</v>
      </c>
      <c r="O30" t="s">
        <v>1</v>
      </c>
      <c r="V30" t="s">
        <v>24</v>
      </c>
      <c r="AC30" t="s">
        <v>24</v>
      </c>
      <c r="AE30">
        <f>TTEST(I30:I33,J30:J33,2,2)</f>
        <v>0.5645152900112835</v>
      </c>
      <c r="AF30">
        <f>TTEST(I30:I33,K30:K33,2,2)</f>
        <v>0.4156691176808418</v>
      </c>
      <c r="AJ30" t="s">
        <v>24</v>
      </c>
    </row>
    <row r="31" spans="1:36" ht="14.25">
      <c r="A31" t="s">
        <v>2</v>
      </c>
      <c r="H31" t="s">
        <v>2</v>
      </c>
      <c r="I31" s="1">
        <v>1.31230492327703E-09</v>
      </c>
      <c r="J31" s="1">
        <v>1.2612070953328296E-09</v>
      </c>
      <c r="O31" t="s">
        <v>2</v>
      </c>
      <c r="V31" t="s">
        <v>25</v>
      </c>
      <c r="AC31" t="s">
        <v>25</v>
      </c>
      <c r="AF31">
        <f>TTEST(J30:J33,K30:K33,2,2)</f>
        <v>0.9709046690731168</v>
      </c>
      <c r="AJ31" t="s">
        <v>25</v>
      </c>
    </row>
    <row r="32" spans="1:36" ht="14.25">
      <c r="A32" t="s">
        <v>3</v>
      </c>
      <c r="H32" t="s">
        <v>3</v>
      </c>
      <c r="I32">
        <v>1.4790255008242822E-09</v>
      </c>
      <c r="J32">
        <v>1.5520035677005293E-09</v>
      </c>
      <c r="K32">
        <v>1.3095799942577018E-09</v>
      </c>
      <c r="O32" t="s">
        <v>3</v>
      </c>
      <c r="V32" t="s">
        <v>26</v>
      </c>
      <c r="AC32" t="s">
        <v>26</v>
      </c>
      <c r="AJ32" t="s">
        <v>26</v>
      </c>
    </row>
    <row r="33" spans="1:19" ht="14.25">
      <c r="A33" t="s">
        <v>4</v>
      </c>
      <c r="H33" t="s">
        <v>4</v>
      </c>
      <c r="I33">
        <v>1.2884185161587004E-09</v>
      </c>
      <c r="J33">
        <v>1.2889541391391767E-09</v>
      </c>
      <c r="O33" t="s">
        <v>4</v>
      </c>
      <c r="P33" s="2"/>
      <c r="Q33" s="2"/>
      <c r="R33" s="2"/>
      <c r="S33" s="2"/>
    </row>
    <row r="34" spans="1:19" ht="14.25">
      <c r="A34" s="2" t="s">
        <v>14</v>
      </c>
      <c r="B34" s="2"/>
      <c r="C34" s="2"/>
      <c r="D34" s="2"/>
      <c r="E34" s="2"/>
      <c r="F34" s="2"/>
      <c r="G34" s="2"/>
      <c r="H34" s="2" t="s">
        <v>14</v>
      </c>
      <c r="I34" s="2">
        <f>AVERAGE(I30:I33)</f>
        <v>1.3621206197192161E-09</v>
      </c>
      <c r="J34" s="2">
        <f>AVERAGE(J30:J33)</f>
        <v>1.298763467754103E-09</v>
      </c>
      <c r="K34" s="2">
        <f>AVERAGE(K30:K33)</f>
        <v>1.3042876324107545E-09</v>
      </c>
      <c r="L34" s="2"/>
      <c r="O34" s="2" t="s">
        <v>14</v>
      </c>
      <c r="P34" s="2"/>
      <c r="Q34" s="2"/>
      <c r="R34" s="2"/>
      <c r="S34" s="2"/>
    </row>
    <row r="35" spans="1:19" ht="14.25">
      <c r="A35" s="2" t="s">
        <v>15</v>
      </c>
      <c r="B35" s="2"/>
      <c r="C35" s="2"/>
      <c r="D35" s="2"/>
      <c r="E35" s="2"/>
      <c r="F35" s="2"/>
      <c r="G35" s="2"/>
      <c r="H35" s="2" t="s">
        <v>15</v>
      </c>
      <c r="I35" s="2">
        <f>STDEV(I30:I33)/2</f>
        <v>4.245005457770477E-11</v>
      </c>
      <c r="J35" s="2">
        <f>STDEV(J30:J33)/2</f>
        <v>9.487778119983455E-11</v>
      </c>
      <c r="K35" s="2">
        <f>STDEV(K30:K33)/2</f>
        <v>3.742264950469422E-12</v>
      </c>
      <c r="L35" s="2"/>
      <c r="O35" s="2" t="s">
        <v>15</v>
      </c>
      <c r="P35" s="2"/>
      <c r="Q35" s="2"/>
      <c r="R35" s="2"/>
      <c r="S35" s="2"/>
    </row>
    <row r="37" spans="1:40" ht="14.25">
      <c r="A37" t="s">
        <v>12</v>
      </c>
      <c r="B37" t="s">
        <v>5</v>
      </c>
      <c r="C37" t="s">
        <v>6</v>
      </c>
      <c r="D37" t="s">
        <v>7</v>
      </c>
      <c r="E37" t="s">
        <v>8</v>
      </c>
      <c r="H37" t="s">
        <v>12</v>
      </c>
      <c r="I37" t="s">
        <v>5</v>
      </c>
      <c r="J37" t="s">
        <v>6</v>
      </c>
      <c r="K37" t="s">
        <v>7</v>
      </c>
      <c r="L37" t="s">
        <v>8</v>
      </c>
      <c r="O37" t="s">
        <v>12</v>
      </c>
      <c r="P37" t="s">
        <v>5</v>
      </c>
      <c r="Q37" t="s">
        <v>6</v>
      </c>
      <c r="R37" t="s">
        <v>7</v>
      </c>
      <c r="S37" t="s">
        <v>8</v>
      </c>
      <c r="V37" t="s">
        <v>12</v>
      </c>
      <c r="W37" t="s">
        <v>5</v>
      </c>
      <c r="X37" t="s">
        <v>6</v>
      </c>
      <c r="Y37" t="s">
        <v>7</v>
      </c>
      <c r="Z37" t="s">
        <v>8</v>
      </c>
      <c r="AC37" t="s">
        <v>12</v>
      </c>
      <c r="AD37" t="s">
        <v>5</v>
      </c>
      <c r="AE37" t="s">
        <v>6</v>
      </c>
      <c r="AF37" t="s">
        <v>7</v>
      </c>
      <c r="AG37" t="s">
        <v>8</v>
      </c>
      <c r="AJ37" t="s">
        <v>12</v>
      </c>
      <c r="AK37" t="s">
        <v>5</v>
      </c>
      <c r="AL37" t="s">
        <v>6</v>
      </c>
      <c r="AM37" t="s">
        <v>7</v>
      </c>
      <c r="AN37" t="s">
        <v>8</v>
      </c>
    </row>
    <row r="38" spans="1:40" ht="14.25">
      <c r="A38" t="s">
        <v>1</v>
      </c>
      <c r="C38">
        <v>0.600809215430395</v>
      </c>
      <c r="D38">
        <v>0.692094031677516</v>
      </c>
      <c r="E38">
        <v>0.984444096782674</v>
      </c>
      <c r="H38" t="s">
        <v>1</v>
      </c>
      <c r="J38">
        <v>1.7251490542138155</v>
      </c>
      <c r="K38">
        <v>2.3960749577546516</v>
      </c>
      <c r="L38">
        <v>2.6862038970989524</v>
      </c>
      <c r="O38" t="s">
        <v>1</v>
      </c>
      <c r="P38" s="20"/>
      <c r="Q38" s="20">
        <f aca="true" t="shared" si="3" ref="Q38:S39">C38*J38</f>
        <v>1.0364854497626905</v>
      </c>
      <c r="R38" s="20">
        <f t="shared" si="3"/>
        <v>1.6583091777139507</v>
      </c>
      <c r="S38" s="20">
        <f t="shared" si="3"/>
        <v>2.644417569253677</v>
      </c>
      <c r="V38" t="s">
        <v>24</v>
      </c>
      <c r="X38">
        <f>TTEST(B38:B41,C38:C41,2,2)</f>
        <v>0.0022377250123368246</v>
      </c>
      <c r="Y38">
        <f>TTEST(B38:B41,D38:D41,2,2)</f>
        <v>0.003799479268352801</v>
      </c>
      <c r="Z38">
        <f>TTEST(B38:B41,E38:E41,2,2)</f>
        <v>0.06705655302326927</v>
      </c>
      <c r="AC38" t="s">
        <v>24</v>
      </c>
      <c r="AE38">
        <f>TTEST(I38:I41,J38:J41,2,2)</f>
        <v>0.029094155928870203</v>
      </c>
      <c r="AF38">
        <f>TTEST(I38:I41,K38:K41,2,2)</f>
        <v>0.06169605369367737</v>
      </c>
      <c r="AG38">
        <f>TTEST(I38:I41,L38:L41,2,2)</f>
        <v>0.01729208121301315</v>
      </c>
      <c r="AJ38" t="s">
        <v>24</v>
      </c>
      <c r="AL38">
        <f>TTEST(P38:P41,Q38:Q41,2,2)</f>
        <v>0.016026127110021892</v>
      </c>
      <c r="AM38">
        <f>TTEST(P38:P41,R38:R41,2,2)</f>
        <v>0.008059317934682831</v>
      </c>
      <c r="AN38">
        <f>TTEST(P38:P41,S38:S41,2,2)</f>
        <v>0.07502122042586266</v>
      </c>
    </row>
    <row r="39" spans="1:40" ht="14.25">
      <c r="A39" t="s">
        <v>2</v>
      </c>
      <c r="B39">
        <v>0.214787802934401</v>
      </c>
      <c r="C39">
        <v>0.665245556310716</v>
      </c>
      <c r="D39">
        <v>0.677178212029294</v>
      </c>
      <c r="E39">
        <v>0.550095428626439</v>
      </c>
      <c r="H39" t="s">
        <v>2</v>
      </c>
      <c r="I39">
        <v>0.8149849013159475</v>
      </c>
      <c r="J39">
        <v>2.5273421994548024</v>
      </c>
      <c r="K39">
        <v>1.3992386233817746</v>
      </c>
      <c r="L39">
        <v>1.7359018343316648</v>
      </c>
      <c r="O39" t="s">
        <v>2</v>
      </c>
      <c r="P39" s="20">
        <f>B39*I39</f>
        <v>0.17504881637836198</v>
      </c>
      <c r="Q39" s="20">
        <f t="shared" si="3"/>
        <v>1.6813031674638585</v>
      </c>
      <c r="R39" s="20">
        <f t="shared" si="3"/>
        <v>0.9475339091840008</v>
      </c>
      <c r="S39" s="20">
        <f t="shared" si="3"/>
        <v>0.9549116636100988</v>
      </c>
      <c r="V39" t="s">
        <v>25</v>
      </c>
      <c r="Y39">
        <f>TTEST(C38:C41,D38:D41,2,2)</f>
        <v>0.05832083031659996</v>
      </c>
      <c r="Z39">
        <f>TTEST(C38:C41,E38:E41,2,2)</f>
        <v>0.857768343050497</v>
      </c>
      <c r="AC39" t="s">
        <v>25</v>
      </c>
      <c r="AF39">
        <f>TTEST(J38:J41,K38:K41,2,2)</f>
        <v>0.3104742205498443</v>
      </c>
      <c r="AG39">
        <f>TTEST(J38:J41,L38:L41,2,2)</f>
        <v>0.5572095251763232</v>
      </c>
      <c r="AJ39" t="s">
        <v>25</v>
      </c>
      <c r="AM39">
        <f>TTEST(Q38:Q41,R38:R41,2,2)</f>
        <v>0.9965465592627394</v>
      </c>
      <c r="AN39">
        <f>TTEST(Q38:Q41,S38:S41,2,2)</f>
        <v>0.7949552737375639</v>
      </c>
    </row>
    <row r="40" spans="1:40" ht="14.25">
      <c r="A40" t="s">
        <v>3</v>
      </c>
      <c r="C40">
        <v>0.513104195898848</v>
      </c>
      <c r="D40">
        <v>0.874067031385829</v>
      </c>
      <c r="E40">
        <v>0.567397779418377</v>
      </c>
      <c r="H40" t="s">
        <v>3</v>
      </c>
      <c r="K40">
        <v>1.569163659525175</v>
      </c>
      <c r="L40">
        <v>2.2288378982096093</v>
      </c>
      <c r="O40" t="s">
        <v>3</v>
      </c>
      <c r="P40" s="20"/>
      <c r="Q40" s="20"/>
      <c r="R40" s="20">
        <f>D40*K40</f>
        <v>1.3715542216396934</v>
      </c>
      <c r="S40" s="20">
        <f>E40*L40</f>
        <v>1.2646376741276548</v>
      </c>
      <c r="V40" t="s">
        <v>26</v>
      </c>
      <c r="Z40">
        <f>TTEST(D38:D41,E38:E41,2,2)</f>
        <v>0.29146476426936163</v>
      </c>
      <c r="AC40" t="s">
        <v>26</v>
      </c>
      <c r="AG40">
        <f>TTEST(K38:K41,L38:L41,2,2)</f>
        <v>0.1239469881600337</v>
      </c>
      <c r="AJ40" t="s">
        <v>26</v>
      </c>
      <c r="AN40">
        <f>TTEST(R38:R41,S38:S41,2,2)</f>
        <v>0.7610706587250656</v>
      </c>
    </row>
    <row r="41" spans="1:19" ht="14.25">
      <c r="A41" t="s">
        <v>4</v>
      </c>
      <c r="B41">
        <v>0.187939327567601</v>
      </c>
      <c r="C41">
        <v>0.6897075005338</v>
      </c>
      <c r="D41">
        <v>0.938503372266149</v>
      </c>
      <c r="E41">
        <v>0.459407245165248</v>
      </c>
      <c r="H41" t="s">
        <v>4</v>
      </c>
      <c r="I41">
        <v>1.027087116083169</v>
      </c>
      <c r="J41">
        <v>2.1768423969621393</v>
      </c>
      <c r="K41">
        <v>1.7512412281059881</v>
      </c>
      <c r="L41">
        <v>2.7892042659066023</v>
      </c>
      <c r="O41" t="s">
        <v>4</v>
      </c>
      <c r="P41" s="20">
        <f>B41*I41</f>
        <v>0.19303006195001735</v>
      </c>
      <c r="Q41" s="20">
        <f>C41*J41</f>
        <v>1.5013845286647634</v>
      </c>
      <c r="R41" s="20">
        <f>D41*K41</f>
        <v>1.643545798228982</v>
      </c>
      <c r="S41" s="20">
        <f>E41*L41</f>
        <v>1.28138064800331</v>
      </c>
    </row>
    <row r="42" spans="1:19" ht="14.25">
      <c r="A42" s="2" t="s">
        <v>14</v>
      </c>
      <c r="B42" s="2">
        <f>AVERAGE(B38:B41)</f>
        <v>0.20136356525100102</v>
      </c>
      <c r="C42" s="2">
        <f>AVERAGE(C38:C41)</f>
        <v>0.6172166170434398</v>
      </c>
      <c r="D42" s="2">
        <f>AVERAGE(D38:D41)</f>
        <v>0.795460661839697</v>
      </c>
      <c r="E42" s="2">
        <f>AVERAGE(E38:E41)</f>
        <v>0.6403361374981844</v>
      </c>
      <c r="F42" s="2"/>
      <c r="G42" s="2"/>
      <c r="H42" s="2" t="s">
        <v>14</v>
      </c>
      <c r="I42" s="2">
        <f>AVERAGE(I38:I41)</f>
        <v>0.9210360086995582</v>
      </c>
      <c r="J42" s="2">
        <f>AVERAGE(J38:J41)</f>
        <v>2.143111216876919</v>
      </c>
      <c r="K42" s="2">
        <f>AVERAGE(K38:K41)</f>
        <v>1.7789296171918973</v>
      </c>
      <c r="L42" s="2">
        <f>AVERAGE(L38:L41)</f>
        <v>2.3600369738867073</v>
      </c>
      <c r="O42" s="2" t="s">
        <v>14</v>
      </c>
      <c r="P42" s="2">
        <f>AVERAGE(P38:P41)</f>
        <v>0.18403943916418966</v>
      </c>
      <c r="Q42" s="2">
        <f>AVERAGE(Q38:Q41)</f>
        <v>1.4063910486304376</v>
      </c>
      <c r="R42" s="2">
        <f>AVERAGE(R38:R41)</f>
        <v>1.4052357766916568</v>
      </c>
      <c r="S42" s="2">
        <f>AVERAGE(S38:S41)</f>
        <v>1.5363368887486852</v>
      </c>
    </row>
    <row r="43" spans="1:19" ht="14.25">
      <c r="A43" s="2" t="s">
        <v>15</v>
      </c>
      <c r="B43" s="2">
        <f>STDEV(B38:B41)/2</f>
        <v>0.00949236949819207</v>
      </c>
      <c r="C43" s="2">
        <f>STDEV(C38:C41)/2</f>
        <v>0.03944437672283326</v>
      </c>
      <c r="D43" s="2">
        <f>STDEV(D38:D41)/2</f>
        <v>0.06539340977473965</v>
      </c>
      <c r="E43" s="2">
        <f>STDEV(E38:E41)/2</f>
        <v>0.11712135492044591</v>
      </c>
      <c r="F43" s="2"/>
      <c r="G43" s="2"/>
      <c r="H43" s="2" t="s">
        <v>15</v>
      </c>
      <c r="I43" s="2">
        <f>STDEV(I38:I41)/2</f>
        <v>0.07498945718329432</v>
      </c>
      <c r="J43" s="2">
        <f>STDEV(J38:J41)/2</f>
        <v>0.20107946498235646</v>
      </c>
      <c r="K43" s="2">
        <f>STDEV(K38:K41)/2</f>
        <v>0.2179070952732011</v>
      </c>
      <c r="L43" s="2">
        <f>STDEV(L38:L41)/2</f>
        <v>0.24106141959801894</v>
      </c>
      <c r="O43" s="2" t="s">
        <v>15</v>
      </c>
      <c r="P43" s="2">
        <f>STDEV(P38:P41)/2</f>
        <v>0.006357330338949045</v>
      </c>
      <c r="Q43" s="2">
        <f>STDEV(Q38:Q41)/2</f>
        <v>0.16636953837925766</v>
      </c>
      <c r="R43" s="2">
        <f>STDEV(R38:R41)/2</f>
        <v>0.1661984906020573</v>
      </c>
      <c r="S43" s="2">
        <f>STDEV(S38:S41)/2</f>
        <v>0.3769086134658018</v>
      </c>
    </row>
    <row r="46" spans="1:12" ht="14.25">
      <c r="A46" s="3" t="s">
        <v>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</row>
    <row r="47" spans="1:12" ht="14.25">
      <c r="A47" s="6"/>
      <c r="B47" s="7" t="s">
        <v>34</v>
      </c>
      <c r="C47" s="7" t="s">
        <v>6</v>
      </c>
      <c r="D47" s="7" t="s">
        <v>7</v>
      </c>
      <c r="E47" s="7" t="s">
        <v>8</v>
      </c>
      <c r="F47" s="7"/>
      <c r="G47" s="7" t="s">
        <v>15</v>
      </c>
      <c r="H47" s="7" t="s">
        <v>5</v>
      </c>
      <c r="I47" s="7" t="s">
        <v>6</v>
      </c>
      <c r="J47" s="7" t="s">
        <v>7</v>
      </c>
      <c r="K47" s="7" t="s">
        <v>8</v>
      </c>
      <c r="L47" s="8"/>
    </row>
    <row r="48" spans="1:12" ht="14.25">
      <c r="A48" s="6" t="s">
        <v>0</v>
      </c>
      <c r="B48" s="7">
        <f>P10</f>
        <v>0.4792861848908179</v>
      </c>
      <c r="C48" s="7">
        <f>Q10</f>
        <v>0.8916908902074653</v>
      </c>
      <c r="D48" s="7">
        <f>R10</f>
        <v>1.709312111385162</v>
      </c>
      <c r="E48" s="7">
        <f>S10</f>
        <v>1.7796792216306108</v>
      </c>
      <c r="F48" s="7"/>
      <c r="G48" s="7" t="s">
        <v>0</v>
      </c>
      <c r="H48" s="7">
        <f>P11</f>
        <v>0.09099100987116575</v>
      </c>
      <c r="I48" s="7">
        <f>Q11</f>
        <v>0.1149877290629879</v>
      </c>
      <c r="J48" s="7">
        <f>R11</f>
        <v>0.5166261931187934</v>
      </c>
      <c r="K48" s="7">
        <f>S11</f>
        <v>0.6619529557090073</v>
      </c>
      <c r="L48" s="8"/>
    </row>
    <row r="49" spans="1:12" ht="14.25">
      <c r="A49" s="6" t="s">
        <v>9</v>
      </c>
      <c r="B49" s="19">
        <f>P18*$O$1</f>
        <v>0.07646571088034963</v>
      </c>
      <c r="C49" s="19">
        <f>Q18*$O$1</f>
        <v>0.4627394657414156</v>
      </c>
      <c r="D49" s="19">
        <f>R18*$O$1</f>
        <v>0.7938717055496761</v>
      </c>
      <c r="E49" s="19">
        <f>S18*$O$1</f>
        <v>0.5355169780627813</v>
      </c>
      <c r="F49" s="7"/>
      <c r="G49" s="7" t="s">
        <v>9</v>
      </c>
      <c r="H49" s="7">
        <f>P19*1000000000</f>
        <v>0.03736584690121621</v>
      </c>
      <c r="I49" s="7">
        <f>Q19*1000000000</f>
        <v>0.057515614928564364</v>
      </c>
      <c r="J49" s="7">
        <f>R19*1000000000</f>
        <v>0.12233925188130844</v>
      </c>
      <c r="K49" s="7">
        <f>S19*1000000000</f>
        <v>0.018416698275606106</v>
      </c>
      <c r="L49" s="8"/>
    </row>
    <row r="50" spans="1:12" ht="14.25">
      <c r="A50" s="6" t="s">
        <v>10</v>
      </c>
      <c r="B50" s="19">
        <f>P26*$O$1</f>
        <v>0.42929033553570134</v>
      </c>
      <c r="C50" s="19">
        <f>Q26*$O$1</f>
        <v>0.5852920582552458</v>
      </c>
      <c r="D50" s="19">
        <f>R26*$O$1</f>
        <v>0.7346496902227637</v>
      </c>
      <c r="E50" s="19">
        <f>S26*$O$1</f>
        <v>1.2529340227168742</v>
      </c>
      <c r="F50" s="7"/>
      <c r="G50" s="7" t="s">
        <v>10</v>
      </c>
      <c r="H50" s="7">
        <f>P27*1000000000</f>
        <v>0.05960987535327664</v>
      </c>
      <c r="I50" s="7">
        <f>Q27*1000000000</f>
        <v>0.08148956337482573</v>
      </c>
      <c r="J50" s="7">
        <f>R27*1000000000</f>
        <v>0.058840405272303754</v>
      </c>
      <c r="K50" s="7">
        <f>S27*1000000000</f>
        <v>0.34397873187695566</v>
      </c>
      <c r="L50" s="8"/>
    </row>
    <row r="51" spans="1:12" ht="14.25">
      <c r="A51" s="6" t="s">
        <v>11</v>
      </c>
      <c r="B51" s="7"/>
      <c r="C51" s="7"/>
      <c r="D51" s="7"/>
      <c r="E51" s="7"/>
      <c r="F51" s="7"/>
      <c r="G51" s="7" t="s">
        <v>11</v>
      </c>
      <c r="H51" s="7"/>
      <c r="I51" s="7"/>
      <c r="J51" s="7"/>
      <c r="K51" s="7"/>
      <c r="L51" s="8"/>
    </row>
    <row r="52" spans="1:12" ht="14.25">
      <c r="A52" s="6" t="s">
        <v>12</v>
      </c>
      <c r="B52" s="7">
        <f>P42</f>
        <v>0.18403943916418966</v>
      </c>
      <c r="C52" s="7">
        <f>Q42</f>
        <v>1.4063910486304376</v>
      </c>
      <c r="D52" s="7">
        <f>R42</f>
        <v>1.4052357766916568</v>
      </c>
      <c r="E52" s="7">
        <f>S42</f>
        <v>1.5363368887486852</v>
      </c>
      <c r="F52" s="7"/>
      <c r="G52" s="7" t="s">
        <v>12</v>
      </c>
      <c r="H52" s="7">
        <f>P43</f>
        <v>0.006357330338949045</v>
      </c>
      <c r="I52" s="7">
        <f>Q43</f>
        <v>0.16636953837925766</v>
      </c>
      <c r="J52" s="7">
        <f>R43</f>
        <v>0.1661984906020573</v>
      </c>
      <c r="K52" s="7">
        <f>S43</f>
        <v>0.3769086134658018</v>
      </c>
      <c r="L52" s="8"/>
    </row>
    <row r="53" spans="1:12" ht="14.25">
      <c r="A53" s="9" t="s">
        <v>30</v>
      </c>
      <c r="B53" s="10">
        <f>weights!B13</f>
        <v>0.7020500000000002</v>
      </c>
      <c r="C53" s="7">
        <v>0.7020500000000002</v>
      </c>
      <c r="D53" s="10">
        <v>1.1562571428571427</v>
      </c>
      <c r="E53" s="10">
        <f>weights!E13</f>
        <v>1.1562571428571427</v>
      </c>
      <c r="F53" s="10"/>
      <c r="G53" s="10"/>
      <c r="H53" s="10">
        <f>weights!A14</f>
        <v>0.06741920473178761</v>
      </c>
      <c r="I53" s="7">
        <f>H53</f>
        <v>0.06741920473178761</v>
      </c>
      <c r="J53" s="10">
        <f>K53</f>
        <v>0.10029773262675498</v>
      </c>
      <c r="K53" s="10">
        <f>weights!E14</f>
        <v>0.10029773262675498</v>
      </c>
      <c r="L53" s="11"/>
    </row>
    <row r="54" spans="1:12" ht="14.25">
      <c r="A54" s="6" t="s">
        <v>31</v>
      </c>
      <c r="B54" s="10">
        <f>weights!A13</f>
        <v>0.6525499999999999</v>
      </c>
      <c r="C54" s="7">
        <v>0.6525499999999999</v>
      </c>
      <c r="D54" s="10">
        <v>0.506342857142857</v>
      </c>
      <c r="E54" s="10">
        <f>weights!D13</f>
        <v>0.506342857142857</v>
      </c>
      <c r="F54" s="7"/>
      <c r="G54" s="7"/>
      <c r="H54" s="7">
        <f>weights!B14</f>
        <v>0.08444707908901689</v>
      </c>
      <c r="I54" s="7">
        <f>H54</f>
        <v>0.08444707908901689</v>
      </c>
      <c r="J54" s="10">
        <f>K54</f>
        <v>0.05673275637811458</v>
      </c>
      <c r="K54" s="7">
        <f>weights!D14</f>
        <v>0.05673275637811458</v>
      </c>
      <c r="L54" s="8"/>
    </row>
    <row r="55" spans="1:12" ht="14.25">
      <c r="A55" s="3" t="s">
        <v>18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 ht="14.25">
      <c r="A56" s="6"/>
      <c r="B56" s="7" t="s">
        <v>34</v>
      </c>
      <c r="C56" s="7" t="s">
        <v>6</v>
      </c>
      <c r="D56" s="7" t="s">
        <v>7</v>
      </c>
      <c r="E56" s="7" t="s">
        <v>8</v>
      </c>
      <c r="F56" s="7"/>
      <c r="G56" s="7" t="s">
        <v>15</v>
      </c>
      <c r="H56" s="7" t="s">
        <v>5</v>
      </c>
      <c r="I56" s="7" t="s">
        <v>6</v>
      </c>
      <c r="J56" s="7" t="s">
        <v>7</v>
      </c>
      <c r="K56" s="7" t="s">
        <v>8</v>
      </c>
      <c r="L56" s="8"/>
    </row>
    <row r="57" spans="1:12" ht="14.25">
      <c r="A57" s="6" t="s">
        <v>0</v>
      </c>
      <c r="B57" s="7">
        <f>B48/$B48</f>
        <v>1</v>
      </c>
      <c r="C57" s="7">
        <f>C48/$B48</f>
        <v>1.86045606637002</v>
      </c>
      <c r="D57" s="7">
        <f>D48/$B48</f>
        <v>3.566370501112077</v>
      </c>
      <c r="E57" s="7">
        <f>E48/$B48</f>
        <v>3.713186980417606</v>
      </c>
      <c r="F57" s="7"/>
      <c r="G57" s="7" t="s">
        <v>0</v>
      </c>
      <c r="H57" s="7">
        <f aca="true" t="shared" si="4" ref="H57:K59">H48/B48*B57</f>
        <v>0.1898469280767891</v>
      </c>
      <c r="I57" s="7">
        <f t="shared" si="4"/>
        <v>0.2399145493609048</v>
      </c>
      <c r="J57" s="7">
        <f t="shared" si="4"/>
        <v>1.077907541266773</v>
      </c>
      <c r="K57" s="7">
        <f t="shared" si="4"/>
        <v>1.3811225455200655</v>
      </c>
      <c r="L57" s="8"/>
    </row>
    <row r="58" spans="1:12" ht="14.25">
      <c r="A58" s="6" t="s">
        <v>9</v>
      </c>
      <c r="B58" s="7">
        <f aca="true" t="shared" si="5" ref="B58:E63">B49/$B49</f>
        <v>1</v>
      </c>
      <c r="C58" s="7">
        <f t="shared" si="5"/>
        <v>6.051594373659732</v>
      </c>
      <c r="D58" s="7">
        <f t="shared" si="5"/>
        <v>10.382061402553278</v>
      </c>
      <c r="E58" s="7">
        <f t="shared" si="5"/>
        <v>7.003361008449081</v>
      </c>
      <c r="F58" s="7"/>
      <c r="G58" s="7" t="s">
        <v>9</v>
      </c>
      <c r="H58" s="7">
        <f t="shared" si="4"/>
        <v>0.48866147284872213</v>
      </c>
      <c r="I58" s="7">
        <f t="shared" si="4"/>
        <v>0.7521752464782863</v>
      </c>
      <c r="J58" s="7">
        <f t="shared" si="4"/>
        <v>1.5999230305036962</v>
      </c>
      <c r="K58" s="7">
        <f t="shared" si="4"/>
        <v>0.2408491082287038</v>
      </c>
      <c r="L58" s="8"/>
    </row>
    <row r="59" spans="1:12" ht="14.25">
      <c r="A59" s="6" t="s">
        <v>10</v>
      </c>
      <c r="B59" s="7">
        <f t="shared" si="5"/>
        <v>1</v>
      </c>
      <c r="C59" s="7">
        <f t="shared" si="5"/>
        <v>1.3633944438205756</v>
      </c>
      <c r="D59" s="7">
        <f t="shared" si="5"/>
        <v>1.7113119709671814</v>
      </c>
      <c r="E59" s="7">
        <f t="shared" si="5"/>
        <v>2.9186168869918006</v>
      </c>
      <c r="F59" s="7"/>
      <c r="G59" s="7" t="s">
        <v>10</v>
      </c>
      <c r="H59" s="7">
        <f t="shared" si="4"/>
        <v>0.138856783903348</v>
      </c>
      <c r="I59" s="7">
        <f t="shared" si="4"/>
        <v>0.18982389452848228</v>
      </c>
      <c r="J59" s="7">
        <f t="shared" si="4"/>
        <v>0.13706436041444583</v>
      </c>
      <c r="K59" s="7">
        <f t="shared" si="4"/>
        <v>0.8012729460767215</v>
      </c>
      <c r="L59" s="8"/>
    </row>
    <row r="60" spans="1:12" ht="14.25">
      <c r="A60" s="6" t="s">
        <v>11</v>
      </c>
      <c r="B60" s="7">
        <v>1</v>
      </c>
      <c r="C60" s="7">
        <v>1</v>
      </c>
      <c r="D60" s="7">
        <v>1</v>
      </c>
      <c r="E60" s="12">
        <v>1</v>
      </c>
      <c r="F60" s="7"/>
      <c r="G60" s="7" t="s">
        <v>11</v>
      </c>
      <c r="H60" s="12">
        <v>0</v>
      </c>
      <c r="I60" s="12">
        <v>0</v>
      </c>
      <c r="J60" s="12">
        <v>0</v>
      </c>
      <c r="K60" s="12">
        <v>0</v>
      </c>
      <c r="L60" s="8"/>
    </row>
    <row r="61" spans="1:12" ht="14.25">
      <c r="A61" s="6" t="s">
        <v>12</v>
      </c>
      <c r="B61" s="7">
        <f t="shared" si="5"/>
        <v>1</v>
      </c>
      <c r="C61" s="7">
        <f t="shared" si="5"/>
        <v>7.641791645407778</v>
      </c>
      <c r="D61" s="7">
        <f t="shared" si="5"/>
        <v>7.635514339065032</v>
      </c>
      <c r="E61" s="7">
        <f t="shared" si="5"/>
        <v>8.347867694695873</v>
      </c>
      <c r="F61" s="7"/>
      <c r="G61" s="7" t="s">
        <v>12</v>
      </c>
      <c r="H61" s="7">
        <f aca="true" t="shared" si="6" ref="H61:K63">H52/B52*B61</f>
        <v>0.034543304238595245</v>
      </c>
      <c r="I61" s="7">
        <f t="shared" si="6"/>
        <v>0.9039885099347216</v>
      </c>
      <c r="J61" s="7">
        <f t="shared" si="6"/>
        <v>0.9030591016623579</v>
      </c>
      <c r="K61" s="7">
        <f t="shared" si="6"/>
        <v>2.047977407329225</v>
      </c>
      <c r="L61" s="8"/>
    </row>
    <row r="62" spans="1:12" ht="14.25">
      <c r="A62" s="9" t="s">
        <v>30</v>
      </c>
      <c r="B62" s="7">
        <f t="shared" si="5"/>
        <v>1</v>
      </c>
      <c r="C62" s="7"/>
      <c r="D62" s="7"/>
      <c r="E62" s="7">
        <f t="shared" si="5"/>
        <v>1.6469726413462606</v>
      </c>
      <c r="F62" s="10"/>
      <c r="G62" s="10"/>
      <c r="H62" s="7">
        <f t="shared" si="6"/>
        <v>0.09603191329931998</v>
      </c>
      <c r="I62" s="7"/>
      <c r="J62" s="7"/>
      <c r="K62" s="7">
        <f t="shared" si="6"/>
        <v>0.142864087496268</v>
      </c>
      <c r="L62" s="11"/>
    </row>
    <row r="63" spans="1:12" ht="14.25">
      <c r="A63" s="6" t="s">
        <v>31</v>
      </c>
      <c r="B63" s="7">
        <f t="shared" si="5"/>
        <v>1</v>
      </c>
      <c r="C63" s="7"/>
      <c r="D63" s="7"/>
      <c r="E63" s="7">
        <f t="shared" si="5"/>
        <v>0.7759449193822038</v>
      </c>
      <c r="F63" s="7"/>
      <c r="G63" s="7"/>
      <c r="H63" s="7">
        <f t="shared" si="6"/>
        <v>0.1294108943207676</v>
      </c>
      <c r="I63" s="7"/>
      <c r="J63" s="7"/>
      <c r="K63" s="7">
        <f t="shared" si="6"/>
        <v>0.08694009099396918</v>
      </c>
      <c r="L63" s="7"/>
    </row>
    <row r="65" spans="1:12" ht="14.25">
      <c r="A65" s="3" t="s">
        <v>19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 ht="14.25">
      <c r="A66" s="6"/>
      <c r="B66" s="7" t="s">
        <v>34</v>
      </c>
      <c r="C66" s="7" t="s">
        <v>6</v>
      </c>
      <c r="D66" s="7" t="s">
        <v>7</v>
      </c>
      <c r="E66" s="7" t="s">
        <v>8</v>
      </c>
      <c r="F66" s="7"/>
      <c r="G66" s="7" t="s">
        <v>15</v>
      </c>
      <c r="H66" s="7" t="s">
        <v>5</v>
      </c>
      <c r="I66" s="7" t="s">
        <v>6</v>
      </c>
      <c r="J66" s="7" t="s">
        <v>7</v>
      </c>
      <c r="K66" s="7" t="s">
        <v>8</v>
      </c>
      <c r="L66" s="8"/>
    </row>
    <row r="67" spans="1:12" ht="14.25">
      <c r="A67" s="6" t="s">
        <v>0</v>
      </c>
      <c r="B67" s="7">
        <f>B10</f>
        <v>0.32710392488551554</v>
      </c>
      <c r="C67" s="7">
        <f>C10</f>
        <v>0.34858270517895573</v>
      </c>
      <c r="D67" s="7">
        <f>D10</f>
        <v>0.5926114243954055</v>
      </c>
      <c r="E67" s="7">
        <f>E10</f>
        <v>0.5438175437789182</v>
      </c>
      <c r="F67" s="7"/>
      <c r="G67" s="7" t="s">
        <v>0</v>
      </c>
      <c r="H67" s="7">
        <f>B11</f>
        <v>0.07319777972678387</v>
      </c>
      <c r="I67" s="7">
        <f>C11</f>
        <v>0.11986786128507529</v>
      </c>
      <c r="J67" s="7">
        <f>D11</f>
        <v>0.061127286349353376</v>
      </c>
      <c r="K67" s="7">
        <f>E11</f>
        <v>0.026327067225242883</v>
      </c>
      <c r="L67" s="8"/>
    </row>
    <row r="68" spans="1:12" ht="14.25">
      <c r="A68" s="6" t="s">
        <v>9</v>
      </c>
      <c r="B68" s="7">
        <f>B18</f>
        <v>0.077098671193037</v>
      </c>
      <c r="C68" s="7">
        <f>C18</f>
        <v>0.1496800179336055</v>
      </c>
      <c r="D68" s="7">
        <f>D18</f>
        <v>0.40608003235641826</v>
      </c>
      <c r="E68" s="7">
        <f>E18</f>
        <v>0.29664004095116564</v>
      </c>
      <c r="F68" s="7"/>
      <c r="G68" s="7" t="s">
        <v>9</v>
      </c>
      <c r="H68" s="7">
        <f>B19</f>
        <v>0.0180624129750263</v>
      </c>
      <c r="I68" s="7">
        <f>C19</f>
        <v>0.023559008393080644</v>
      </c>
      <c r="J68" s="7">
        <f>D19</f>
        <v>0.05450737792264473</v>
      </c>
      <c r="K68" s="7">
        <f>E19</f>
        <v>0.025075866982464588</v>
      </c>
      <c r="L68" s="8"/>
    </row>
    <row r="69" spans="1:12" ht="14.25">
      <c r="A69" s="6" t="s">
        <v>10</v>
      </c>
      <c r="B69" s="7">
        <f>B26</f>
        <v>0.22680003390837775</v>
      </c>
      <c r="C69" s="7">
        <f>C26</f>
        <v>0.2280960359914365</v>
      </c>
      <c r="D69" s="7">
        <f>D26</f>
        <v>0.35683205345045027</v>
      </c>
      <c r="E69" s="7">
        <f>E26</f>
        <v>0.4194720617567592</v>
      </c>
      <c r="F69" s="7"/>
      <c r="G69" s="7" t="s">
        <v>10</v>
      </c>
      <c r="H69" s="7">
        <f>B27</f>
        <v>0.032918103275164375</v>
      </c>
      <c r="I69" s="7">
        <f>C27</f>
        <v>0.0428239710280814</v>
      </c>
      <c r="J69" s="7">
        <f>D27</f>
        <v>0.048535484177910565</v>
      </c>
      <c r="K69" s="7">
        <f>E27</f>
        <v>0.04766575086485805</v>
      </c>
      <c r="L69" s="8"/>
    </row>
    <row r="70" spans="1:12" ht="14.25">
      <c r="A70" s="6" t="s">
        <v>11</v>
      </c>
      <c r="B70" s="7"/>
      <c r="C70" s="7"/>
      <c r="D70" s="7"/>
      <c r="E70" s="7"/>
      <c r="F70" s="7"/>
      <c r="G70" s="7" t="s">
        <v>11</v>
      </c>
      <c r="H70" s="7"/>
      <c r="I70" s="7"/>
      <c r="J70" s="7"/>
      <c r="K70" s="7"/>
      <c r="L70" s="8"/>
    </row>
    <row r="71" spans="1:12" ht="14.25">
      <c r="A71" s="6" t="s">
        <v>12</v>
      </c>
      <c r="B71" s="7">
        <f>B42</f>
        <v>0.20136356525100102</v>
      </c>
      <c r="C71" s="7">
        <f>C42</f>
        <v>0.6172166170434398</v>
      </c>
      <c r="D71" s="7">
        <f>D42</f>
        <v>0.795460661839697</v>
      </c>
      <c r="E71" s="7">
        <f>E42</f>
        <v>0.6403361374981844</v>
      </c>
      <c r="F71" s="7"/>
      <c r="G71" s="7" t="s">
        <v>12</v>
      </c>
      <c r="H71" s="7">
        <f>B43</f>
        <v>0.00949236949819207</v>
      </c>
      <c r="I71" s="7">
        <f>C43</f>
        <v>0.03944437672283326</v>
      </c>
      <c r="J71" s="7">
        <f>D43</f>
        <v>0.06539340977473965</v>
      </c>
      <c r="K71" s="7">
        <f>E43</f>
        <v>0.11712135492044591</v>
      </c>
      <c r="L71" s="8"/>
    </row>
    <row r="72" spans="1:12" ht="14.25">
      <c r="A72" s="9" t="s">
        <v>30</v>
      </c>
      <c r="B72" s="7">
        <f>B53</f>
        <v>0.7020500000000002</v>
      </c>
      <c r="C72" s="7"/>
      <c r="D72" s="10"/>
      <c r="E72" s="7">
        <f>E53</f>
        <v>1.1562571428571427</v>
      </c>
      <c r="F72" s="10"/>
      <c r="G72" s="10"/>
      <c r="H72" s="7">
        <f>H53</f>
        <v>0.06741920473178761</v>
      </c>
      <c r="I72" s="7">
        <f>H72</f>
        <v>0.06741920473178761</v>
      </c>
      <c r="J72" s="10">
        <f>K72</f>
        <v>0.10029773262675498</v>
      </c>
      <c r="K72" s="7">
        <f>K53</f>
        <v>0.10029773262675498</v>
      </c>
      <c r="L72" s="11"/>
    </row>
    <row r="73" spans="1:12" ht="14.25">
      <c r="A73" s="6" t="s">
        <v>31</v>
      </c>
      <c r="B73" s="7">
        <f>B54</f>
        <v>0.6525499999999999</v>
      </c>
      <c r="C73" s="7"/>
      <c r="D73" s="10"/>
      <c r="E73" s="7">
        <f>E54</f>
        <v>0.506342857142857</v>
      </c>
      <c r="F73" s="7"/>
      <c r="G73" s="7"/>
      <c r="H73" s="7">
        <f>H54</f>
        <v>0.08444707908901689</v>
      </c>
      <c r="I73" s="7">
        <f>H73</f>
        <v>0.08444707908901689</v>
      </c>
      <c r="J73" s="10">
        <f>K73</f>
        <v>0.05673275637811458</v>
      </c>
      <c r="K73" s="7">
        <f>K54</f>
        <v>0.05673275637811458</v>
      </c>
      <c r="L73" s="8"/>
    </row>
    <row r="74" spans="1:12" ht="14.25">
      <c r="A74" s="3" t="s">
        <v>18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spans="1:12" ht="14.25">
      <c r="A75" s="6"/>
      <c r="B75" s="7" t="s">
        <v>34</v>
      </c>
      <c r="C75" s="7" t="s">
        <v>6</v>
      </c>
      <c r="D75" s="7" t="s">
        <v>7</v>
      </c>
      <c r="E75" s="7" t="s">
        <v>8</v>
      </c>
      <c r="F75" s="7"/>
      <c r="G75" s="7" t="s">
        <v>15</v>
      </c>
      <c r="H75" s="7" t="s">
        <v>5</v>
      </c>
      <c r="I75" s="7" t="s">
        <v>6</v>
      </c>
      <c r="J75" s="7" t="s">
        <v>7</v>
      </c>
      <c r="K75" s="7" t="s">
        <v>8</v>
      </c>
      <c r="L75" s="8"/>
    </row>
    <row r="76" spans="1:12" ht="14.25">
      <c r="A76" s="6" t="s">
        <v>0</v>
      </c>
      <c r="B76" s="7">
        <f aca="true" t="shared" si="7" ref="B76:E78">B67/$B67</f>
        <v>1</v>
      </c>
      <c r="C76" s="7">
        <f t="shared" si="7"/>
        <v>1.0656634746922027</v>
      </c>
      <c r="D76" s="7">
        <f t="shared" si="7"/>
        <v>1.8116915735658508</v>
      </c>
      <c r="E76" s="7">
        <f t="shared" si="7"/>
        <v>1.6625222212458965</v>
      </c>
      <c r="F76" s="7"/>
      <c r="G76" s="7" t="s">
        <v>0</v>
      </c>
      <c r="H76" s="7">
        <f aca="true" t="shared" si="8" ref="H76:K78">H67/B67*B76</f>
        <v>0.22377530245900495</v>
      </c>
      <c r="I76" s="7">
        <f t="shared" si="8"/>
        <v>0.3664519199120841</v>
      </c>
      <c r="J76" s="7">
        <f t="shared" si="8"/>
        <v>0.18687420632677387</v>
      </c>
      <c r="K76" s="7">
        <f t="shared" si="8"/>
        <v>0.08048532965312843</v>
      </c>
      <c r="L76" s="8"/>
    </row>
    <row r="77" spans="1:12" ht="14.25">
      <c r="A77" s="6" t="s">
        <v>9</v>
      </c>
      <c r="B77" s="7">
        <f t="shared" si="7"/>
        <v>1</v>
      </c>
      <c r="C77" s="7">
        <f t="shared" si="7"/>
        <v>1.9414085303602941</v>
      </c>
      <c r="D77" s="7">
        <f t="shared" si="7"/>
        <v>5.267017265961551</v>
      </c>
      <c r="E77" s="7">
        <f t="shared" si="7"/>
        <v>3.8475376599999827</v>
      </c>
      <c r="F77" s="7"/>
      <c r="G77" s="7" t="s">
        <v>9</v>
      </c>
      <c r="H77" s="7">
        <f t="shared" si="8"/>
        <v>0.23427657955092704</v>
      </c>
      <c r="I77" s="7">
        <f t="shared" si="8"/>
        <v>0.30556957764024767</v>
      </c>
      <c r="J77" s="7">
        <f t="shared" si="8"/>
        <v>0.7069820669953057</v>
      </c>
      <c r="K77" s="7">
        <f t="shared" si="8"/>
        <v>0.3252438283881767</v>
      </c>
      <c r="L77" s="8"/>
    </row>
    <row r="78" spans="1:12" ht="14.25">
      <c r="A78" s="6" t="s">
        <v>10</v>
      </c>
      <c r="B78" s="7">
        <f t="shared" si="7"/>
        <v>1</v>
      </c>
      <c r="C78" s="7">
        <f t="shared" si="7"/>
        <v>1.0057142940445163</v>
      </c>
      <c r="D78" s="7">
        <f t="shared" si="7"/>
        <v>1.573333333779847</v>
      </c>
      <c r="E78" s="7">
        <f t="shared" si="7"/>
        <v>1.8495238053016199</v>
      </c>
      <c r="F78" s="7"/>
      <c r="G78" s="7" t="s">
        <v>10</v>
      </c>
      <c r="H78" s="7">
        <f t="shared" si="8"/>
        <v>0.14514152713249845</v>
      </c>
      <c r="I78" s="7">
        <f t="shared" si="8"/>
        <v>0.18881818617973112</v>
      </c>
      <c r="J78" s="7">
        <f t="shared" si="8"/>
        <v>0.21400122099416372</v>
      </c>
      <c r="K78" s="7">
        <f t="shared" si="8"/>
        <v>0.21016641859989305</v>
      </c>
      <c r="L78" s="8"/>
    </row>
    <row r="79" spans="1:12" ht="14.25">
      <c r="A79" s="6" t="s">
        <v>11</v>
      </c>
      <c r="B79" s="7">
        <v>1</v>
      </c>
      <c r="C79" s="7">
        <v>1</v>
      </c>
      <c r="D79" s="7">
        <v>1</v>
      </c>
      <c r="E79" s="7">
        <v>1</v>
      </c>
      <c r="F79" s="12"/>
      <c r="G79" s="7" t="s">
        <v>11</v>
      </c>
      <c r="H79" s="12">
        <v>0</v>
      </c>
      <c r="I79" s="12">
        <v>0</v>
      </c>
      <c r="J79" s="12">
        <v>0</v>
      </c>
      <c r="K79" s="12">
        <v>0</v>
      </c>
      <c r="L79" s="8"/>
    </row>
    <row r="80" spans="1:12" ht="14.25">
      <c r="A80" s="6" t="s">
        <v>12</v>
      </c>
      <c r="B80" s="7">
        <f aca="true" t="shared" si="9" ref="B80:E82">B71/$B71</f>
        <v>1</v>
      </c>
      <c r="C80" s="7">
        <f t="shared" si="9"/>
        <v>3.065185185185191</v>
      </c>
      <c r="D80" s="7">
        <f t="shared" si="9"/>
        <v>3.9503703703703796</v>
      </c>
      <c r="E80" s="7">
        <f t="shared" si="9"/>
        <v>3.180000000000006</v>
      </c>
      <c r="F80" s="7"/>
      <c r="G80" s="7" t="s">
        <v>12</v>
      </c>
      <c r="H80" s="7">
        <f aca="true" t="shared" si="10" ref="H80:K82">H71/B71*B80</f>
        <v>0.047140452079102634</v>
      </c>
      <c r="I80" s="7">
        <f t="shared" si="10"/>
        <v>0.1958863644158544</v>
      </c>
      <c r="J80" s="7">
        <f t="shared" si="10"/>
        <v>0.3247529397546489</v>
      </c>
      <c r="K80" s="7">
        <f t="shared" si="10"/>
        <v>0.5816412456466659</v>
      </c>
      <c r="L80" s="8"/>
    </row>
    <row r="81" spans="1:12" ht="14.25">
      <c r="A81" s="9" t="s">
        <v>30</v>
      </c>
      <c r="B81" s="7">
        <f t="shared" si="9"/>
        <v>1</v>
      </c>
      <c r="C81" s="7"/>
      <c r="D81" s="7"/>
      <c r="E81" s="7">
        <f t="shared" si="9"/>
        <v>1.6469726413462606</v>
      </c>
      <c r="F81" s="10"/>
      <c r="G81" s="10"/>
      <c r="H81" s="7">
        <f t="shared" si="10"/>
        <v>0.09603191329931998</v>
      </c>
      <c r="I81" s="7"/>
      <c r="J81" s="7"/>
      <c r="K81" s="7">
        <f t="shared" si="10"/>
        <v>0.142864087496268</v>
      </c>
      <c r="L81" s="11"/>
    </row>
    <row r="82" spans="1:12" ht="14.25">
      <c r="A82" s="6" t="s">
        <v>31</v>
      </c>
      <c r="B82" s="7">
        <f t="shared" si="9"/>
        <v>1</v>
      </c>
      <c r="C82" s="7"/>
      <c r="D82" s="7"/>
      <c r="E82" s="7">
        <f t="shared" si="9"/>
        <v>0.7759449193822038</v>
      </c>
      <c r="F82" s="7"/>
      <c r="G82" s="7"/>
      <c r="H82" s="7">
        <f t="shared" si="10"/>
        <v>0.1294108943207676</v>
      </c>
      <c r="I82" s="7"/>
      <c r="J82" s="7"/>
      <c r="K82" s="7">
        <f t="shared" si="10"/>
        <v>0.08694009099396918</v>
      </c>
      <c r="L82" s="7"/>
    </row>
    <row r="84" spans="1:12" ht="14.25">
      <c r="A84" s="3" t="s">
        <v>20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12" ht="14.25">
      <c r="A85" s="6"/>
      <c r="B85" s="7" t="s">
        <v>34</v>
      </c>
      <c r="C85" s="7" t="s">
        <v>6</v>
      </c>
      <c r="D85" s="7" t="s">
        <v>7</v>
      </c>
      <c r="E85" s="7" t="s">
        <v>8</v>
      </c>
      <c r="F85" s="7"/>
      <c r="G85" s="7" t="s">
        <v>15</v>
      </c>
      <c r="H85" s="7" t="s">
        <v>5</v>
      </c>
      <c r="I85" s="7" t="s">
        <v>6</v>
      </c>
      <c r="J85" s="7" t="s">
        <v>7</v>
      </c>
      <c r="K85" s="7" t="s">
        <v>8</v>
      </c>
      <c r="L85" s="8"/>
    </row>
    <row r="86" spans="1:12" ht="14.25">
      <c r="A86" s="6" t="s">
        <v>0</v>
      </c>
      <c r="B86" s="7">
        <f>I10</f>
        <v>1.5395224506243155</v>
      </c>
      <c r="C86" s="7">
        <f>J10</f>
        <v>3.2411806157991516</v>
      </c>
      <c r="D86" s="7">
        <f>K10</f>
        <v>3.103559508081732</v>
      </c>
      <c r="E86" s="7">
        <f>L10</f>
        <v>3.2255996673818994</v>
      </c>
      <c r="F86" s="7"/>
      <c r="G86" s="7" t="s">
        <v>0</v>
      </c>
      <c r="H86" s="7">
        <f>I11</f>
        <v>0.2566636201132209</v>
      </c>
      <c r="I86" s="7">
        <f>J11</f>
        <v>0.878576929494504</v>
      </c>
      <c r="J86" s="7">
        <f>K11</f>
        <v>1.3922914274098683</v>
      </c>
      <c r="K86" s="7">
        <f>L11</f>
        <v>1.5109840377913084</v>
      </c>
      <c r="L86" s="8"/>
    </row>
    <row r="87" spans="1:12" ht="14.25">
      <c r="A87" s="6" t="s">
        <v>9</v>
      </c>
      <c r="B87" s="19">
        <f>I18*$O$1</f>
        <v>0.8566639704566237</v>
      </c>
      <c r="C87" s="19">
        <f>J18*$O$1</f>
        <v>3.1536088596811</v>
      </c>
      <c r="D87" s="19">
        <f>K18*$O$1</f>
        <v>2.0588950423060988</v>
      </c>
      <c r="E87" s="19">
        <f>L18*$O$1</f>
        <v>1.820588660170539</v>
      </c>
      <c r="F87" s="7"/>
      <c r="G87" s="7" t="s">
        <v>9</v>
      </c>
      <c r="H87" s="7">
        <f>I19*1000000000</f>
        <v>0.2352560278038019</v>
      </c>
      <c r="I87" s="7">
        <f>J19*1000000000</f>
        <v>0.19692866420714153</v>
      </c>
      <c r="J87" s="7">
        <f>K19*1000000000</f>
        <v>0.417201336467958</v>
      </c>
      <c r="K87" s="7">
        <f>L19*1000000000</f>
        <v>0.12085470646421907</v>
      </c>
      <c r="L87" s="8"/>
    </row>
    <row r="88" spans="1:12" ht="14.25">
      <c r="A88" s="6" t="s">
        <v>10</v>
      </c>
      <c r="B88" s="19">
        <f>I26*$O$1</f>
        <v>1.9887145010125398</v>
      </c>
      <c r="C88" s="19">
        <f>J26*$O$1</f>
        <v>2.685985437694892</v>
      </c>
      <c r="D88" s="19">
        <f>K26*$O$1</f>
        <v>2.2016719129543256</v>
      </c>
      <c r="E88" s="19">
        <f>L26*$O$1</f>
        <v>2.8277122518187414</v>
      </c>
      <c r="F88" s="7"/>
      <c r="G88" s="7" t="s">
        <v>10</v>
      </c>
      <c r="H88" s="7">
        <f>I27*1000000000</f>
        <v>0.3079895610257858</v>
      </c>
      <c r="I88" s="7">
        <f>J27*1000000000</f>
        <v>0.3445416891903458</v>
      </c>
      <c r="J88" s="7">
        <f>K27*1000000000</f>
        <v>0.40243296658893235</v>
      </c>
      <c r="K88" s="7">
        <f>L27*1000000000</f>
        <v>0.5583522311240868</v>
      </c>
      <c r="L88" s="8"/>
    </row>
    <row r="89" spans="1:12" ht="14.25">
      <c r="A89" s="6" t="s">
        <v>11</v>
      </c>
      <c r="B89" s="19">
        <f>I34*$O$1</f>
        <v>1.2722206588177478</v>
      </c>
      <c r="C89" s="19">
        <f>J34*$O$1</f>
        <v>1.2130450788823322</v>
      </c>
      <c r="D89" s="19">
        <f>K34*$O$1</f>
        <v>1.2182046486716447</v>
      </c>
      <c r="E89" s="19"/>
      <c r="F89" s="7"/>
      <c r="G89" s="7" t="s">
        <v>11</v>
      </c>
      <c r="H89" s="7">
        <f>I35*1000000000</f>
        <v>0.04245005457770477</v>
      </c>
      <c r="I89" s="7">
        <f>J35*1000000000</f>
        <v>0.09487778119983455</v>
      </c>
      <c r="J89" s="7">
        <f>K35*1000000000</f>
        <v>0.003742264950469422</v>
      </c>
      <c r="K89" s="7"/>
      <c r="L89" s="8"/>
    </row>
    <row r="90" spans="1:12" ht="14.25">
      <c r="A90" s="6" t="s">
        <v>12</v>
      </c>
      <c r="B90" s="7">
        <f>I42</f>
        <v>0.9210360086995582</v>
      </c>
      <c r="C90" s="7">
        <f>J42</f>
        <v>2.143111216876919</v>
      </c>
      <c r="D90" s="7">
        <f>K42</f>
        <v>1.7789296171918973</v>
      </c>
      <c r="E90" s="7">
        <f>L42</f>
        <v>2.3600369738867073</v>
      </c>
      <c r="F90" s="7"/>
      <c r="G90" s="7" t="s">
        <v>12</v>
      </c>
      <c r="H90" s="7">
        <f>I43</f>
        <v>0.07498945718329432</v>
      </c>
      <c r="I90" s="7">
        <f>J43</f>
        <v>0.20107946498235646</v>
      </c>
      <c r="J90" s="7">
        <f>K43</f>
        <v>0.2179070952732011</v>
      </c>
      <c r="K90" s="7">
        <f>L43</f>
        <v>0.24106141959801894</v>
      </c>
      <c r="L90" s="8"/>
    </row>
    <row r="91" spans="1:12" ht="14.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</row>
    <row r="92" spans="1:12" ht="14.25">
      <c r="A92" s="3" t="s">
        <v>18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 ht="14.25">
      <c r="A93" s="6"/>
      <c r="B93" s="7" t="s">
        <v>34</v>
      </c>
      <c r="C93" s="7" t="s">
        <v>6</v>
      </c>
      <c r="D93" s="7" t="s">
        <v>7</v>
      </c>
      <c r="E93" s="7" t="s">
        <v>8</v>
      </c>
      <c r="F93" s="7"/>
      <c r="G93" s="7" t="s">
        <v>15</v>
      </c>
      <c r="H93" s="7" t="s">
        <v>5</v>
      </c>
      <c r="I93" s="7" t="s">
        <v>6</v>
      </c>
      <c r="J93" s="7" t="s">
        <v>7</v>
      </c>
      <c r="K93" s="7" t="s">
        <v>8</v>
      </c>
      <c r="L93" s="8"/>
    </row>
    <row r="94" spans="1:12" ht="14.25">
      <c r="A94" s="6" t="s">
        <v>0</v>
      </c>
      <c r="B94" s="7">
        <f aca="true" t="shared" si="11" ref="B94:E97">B86/$B86</f>
        <v>1</v>
      </c>
      <c r="C94" s="7">
        <f t="shared" si="11"/>
        <v>2.1053155895743974</v>
      </c>
      <c r="D94" s="7">
        <f t="shared" si="11"/>
        <v>2.015923513699433</v>
      </c>
      <c r="E94" s="7">
        <f t="shared" si="11"/>
        <v>2.095194952222903</v>
      </c>
      <c r="F94" s="7"/>
      <c r="G94" s="7" t="s">
        <v>0</v>
      </c>
      <c r="H94" s="7">
        <f aca="true" t="shared" si="12" ref="H94:K98">H86/B86*B94</f>
        <v>0.1667163866360879</v>
      </c>
      <c r="I94" s="7">
        <f t="shared" si="12"/>
        <v>0.5706814662808061</v>
      </c>
      <c r="J94" s="7">
        <f t="shared" si="12"/>
        <v>0.9043657835877995</v>
      </c>
      <c r="K94" s="7">
        <f t="shared" si="12"/>
        <v>0.9814628147699735</v>
      </c>
      <c r="L94" s="8"/>
    </row>
    <row r="95" spans="1:12" ht="14.25">
      <c r="A95" s="6" t="s">
        <v>9</v>
      </c>
      <c r="B95" s="7">
        <f t="shared" si="11"/>
        <v>1</v>
      </c>
      <c r="C95" s="7">
        <f t="shared" si="11"/>
        <v>3.681267064377817</v>
      </c>
      <c r="D95" s="7">
        <f t="shared" si="11"/>
        <v>2.403386991060982</v>
      </c>
      <c r="E95" s="7">
        <f t="shared" si="11"/>
        <v>2.12520745934969</v>
      </c>
      <c r="F95" s="7"/>
      <c r="G95" s="7" t="s">
        <v>9</v>
      </c>
      <c r="H95" s="7">
        <f t="shared" si="12"/>
        <v>0.2746187956036069</v>
      </c>
      <c r="I95" s="7">
        <f t="shared" si="12"/>
        <v>0.22987854164354962</v>
      </c>
      <c r="J95" s="7">
        <f t="shared" si="12"/>
        <v>0.48700698390009217</v>
      </c>
      <c r="K95" s="7">
        <f t="shared" si="12"/>
        <v>0.14107597684982648</v>
      </c>
      <c r="L95" s="8"/>
    </row>
    <row r="96" spans="1:12" ht="14.25">
      <c r="A96" s="6" t="s">
        <v>10</v>
      </c>
      <c r="B96" s="7">
        <f t="shared" si="11"/>
        <v>1</v>
      </c>
      <c r="C96" s="7">
        <f t="shared" si="11"/>
        <v>1.3506138947180912</v>
      </c>
      <c r="D96" s="7">
        <f t="shared" si="11"/>
        <v>1.107082948222764</v>
      </c>
      <c r="E96" s="7">
        <f t="shared" si="11"/>
        <v>1.4218794353734696</v>
      </c>
      <c r="F96" s="7"/>
      <c r="G96" s="7" t="s">
        <v>10</v>
      </c>
      <c r="H96" s="7">
        <f t="shared" si="12"/>
        <v>0.15486866559728665</v>
      </c>
      <c r="I96" s="7">
        <f t="shared" si="12"/>
        <v>0.17324844215442933</v>
      </c>
      <c r="J96" s="7">
        <f t="shared" si="12"/>
        <v>0.202358340719111</v>
      </c>
      <c r="K96" s="7">
        <f t="shared" si="12"/>
        <v>0.2807603760317561</v>
      </c>
      <c r="L96" s="8"/>
    </row>
    <row r="97" spans="1:12" ht="14.25">
      <c r="A97" s="6" t="s">
        <v>11</v>
      </c>
      <c r="B97" s="7">
        <f t="shared" si="11"/>
        <v>1</v>
      </c>
      <c r="C97" s="7">
        <f t="shared" si="11"/>
        <v>0.9534863865593831</v>
      </c>
      <c r="D97" s="7">
        <f t="shared" si="11"/>
        <v>0.9575419485828038</v>
      </c>
      <c r="E97" s="7"/>
      <c r="F97" s="7"/>
      <c r="G97" s="7" t="s">
        <v>11</v>
      </c>
      <c r="H97" s="7">
        <f t="shared" si="12"/>
        <v>0.03336689613038736</v>
      </c>
      <c r="I97" s="7">
        <f t="shared" si="12"/>
        <v>0.07457651354915333</v>
      </c>
      <c r="J97" s="7">
        <f t="shared" si="12"/>
        <v>0.002941521916447295</v>
      </c>
      <c r="K97" s="7" t="e">
        <f t="shared" si="12"/>
        <v>#DIV/0!</v>
      </c>
      <c r="L97" s="8"/>
    </row>
    <row r="98" spans="1:12" ht="14.25">
      <c r="A98" s="6" t="s">
        <v>12</v>
      </c>
      <c r="B98" s="7">
        <f>B90/$B90</f>
        <v>1</v>
      </c>
      <c r="C98" s="7">
        <f>C90/$B90</f>
        <v>2.3268484582951863</v>
      </c>
      <c r="D98" s="7">
        <f>D90/$B90</f>
        <v>1.931444156785605</v>
      </c>
      <c r="E98" s="7">
        <f>E90/$B90</f>
        <v>2.562372102279609</v>
      </c>
      <c r="F98" s="7"/>
      <c r="G98" s="7" t="s">
        <v>12</v>
      </c>
      <c r="H98" s="7">
        <f t="shared" si="12"/>
        <v>0.08141859436003426</v>
      </c>
      <c r="I98" s="7">
        <f t="shared" si="12"/>
        <v>0.21831878784659822</v>
      </c>
      <c r="J98" s="7">
        <f t="shared" si="12"/>
        <v>0.23658911618544803</v>
      </c>
      <c r="K98" s="7">
        <f t="shared" si="12"/>
        <v>0.2617285505898751</v>
      </c>
      <c r="L98" s="8"/>
    </row>
    <row r="99" spans="1:12" ht="14.25">
      <c r="A99" s="9"/>
      <c r="B99" s="7"/>
      <c r="C99" s="10"/>
      <c r="D99" s="10"/>
      <c r="E99" s="7"/>
      <c r="F99" s="10"/>
      <c r="G99" s="10"/>
      <c r="H99" s="7"/>
      <c r="I99" s="10"/>
      <c r="J99" s="10"/>
      <c r="K99" s="7"/>
      <c r="L99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J5" sqref="J5"/>
    </sheetView>
  </sheetViews>
  <sheetFormatPr defaultColWidth="9.140625" defaultRowHeight="15"/>
  <sheetData>
    <row r="3" spans="1:4" ht="14.25">
      <c r="A3" t="s">
        <v>32</v>
      </c>
      <c r="D3" t="s">
        <v>33</v>
      </c>
    </row>
    <row r="4" spans="1:5" ht="14.25">
      <c r="A4" t="s">
        <v>31</v>
      </c>
      <c r="B4" t="s">
        <v>30</v>
      </c>
      <c r="D4" t="s">
        <v>31</v>
      </c>
      <c r="E4" t="s">
        <v>30</v>
      </c>
    </row>
    <row r="5" spans="1:10" ht="14.25">
      <c r="A5">
        <v>0.7478000000000002</v>
      </c>
      <c r="B5">
        <v>0.5945</v>
      </c>
      <c r="D5">
        <v>0.48470000000000013</v>
      </c>
      <c r="E5">
        <v>1.1494</v>
      </c>
      <c r="I5">
        <f>TTEST(A5:A8,D5:D11,2,2)</f>
        <v>0.14260294076151211</v>
      </c>
      <c r="J5">
        <f>TTEST(B5:B8,E5:E11,2,2)</f>
        <v>0.013794184239903017</v>
      </c>
    </row>
    <row r="6" spans="1:5" ht="14.25">
      <c r="A6">
        <v>0.7599999999999998</v>
      </c>
      <c r="B6">
        <v>0.5657000000000001</v>
      </c>
      <c r="D6">
        <v>0.6021000000000001</v>
      </c>
      <c r="E6">
        <v>0.8558000000000003</v>
      </c>
    </row>
    <row r="7" spans="1:5" ht="14.25">
      <c r="A7">
        <v>0.633</v>
      </c>
      <c r="B7">
        <v>0.9373</v>
      </c>
      <c r="D7">
        <v>0.7037999999999993</v>
      </c>
      <c r="E7">
        <v>1.3583999999999996</v>
      </c>
    </row>
    <row r="8" spans="1:5" ht="14.25">
      <c r="A8">
        <v>0.4693999999999994</v>
      </c>
      <c r="B8">
        <v>0.7107000000000006</v>
      </c>
      <c r="D8">
        <v>0.6461000000000001</v>
      </c>
      <c r="E8">
        <v>1.3192999999999997</v>
      </c>
    </row>
    <row r="9" spans="4:5" ht="14.25">
      <c r="D9">
        <v>0.29289999999999994</v>
      </c>
      <c r="E9">
        <v>1.1107999999999998</v>
      </c>
    </row>
    <row r="10" spans="4:5" ht="14.25">
      <c r="D10">
        <v>0.43809999999999993</v>
      </c>
      <c r="E10">
        <v>1.5123999999999995</v>
      </c>
    </row>
    <row r="11" spans="4:5" ht="14.25">
      <c r="D11">
        <v>0.3766999999999996</v>
      </c>
      <c r="E11">
        <v>0.7877000000000001</v>
      </c>
    </row>
    <row r="13" spans="1:5" ht="14.25">
      <c r="A13">
        <f>AVERAGE(A5:A8)</f>
        <v>0.6525499999999999</v>
      </c>
      <c r="B13">
        <f>AVERAGE(B5:B11)</f>
        <v>0.7020500000000002</v>
      </c>
      <c r="D13">
        <f>AVERAGE(D5:D11)</f>
        <v>0.506342857142857</v>
      </c>
      <c r="E13">
        <f>AVERAGE(E5:E11)</f>
        <v>1.1562571428571427</v>
      </c>
    </row>
    <row r="14" spans="1:5" ht="14.25">
      <c r="A14">
        <f>STDEV(A5:A8)/2</f>
        <v>0.06741920473178761</v>
      </c>
      <c r="B14">
        <f>STDEV(B5:B8)/2</f>
        <v>0.08444707908901689</v>
      </c>
      <c r="D14">
        <f>STDEV(D5:D11)/SQRT(7)</f>
        <v>0.05673275637811458</v>
      </c>
      <c r="E14">
        <f>STDEV(E5:E11)/SQRT(7)</f>
        <v>0.10029773262675498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cp:lastPrinted>2013-10-29T07:50:03Z</cp:lastPrinted>
  <dcterms:created xsi:type="dcterms:W3CDTF">2013-08-06T12:43:02Z</dcterms:created>
  <dcterms:modified xsi:type="dcterms:W3CDTF">2015-07-22T12:25:09Z</dcterms:modified>
  <cp:category/>
  <cp:version/>
  <cp:contentType/>
  <cp:contentStatus/>
</cp:coreProperties>
</file>