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P-drev\__Projekter\_Andre\Hannah\Submission\"/>
    </mc:Choice>
  </mc:AlternateContent>
  <bookViews>
    <workbookView xWindow="0" yWindow="0" windowWidth="23040" windowHeight="9705" tabRatio="500"/>
  </bookViews>
  <sheets>
    <sheet name="Ark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  <c r="C44" i="1" l="1"/>
  <c r="G55" i="1"/>
  <c r="G54" i="1"/>
  <c r="E55" i="1"/>
  <c r="E54" i="1"/>
  <c r="I38" i="1"/>
  <c r="H38" i="1"/>
  <c r="B49" i="1" s="1"/>
  <c r="G38" i="1"/>
  <c r="D38" i="1"/>
  <c r="C38" i="1"/>
  <c r="B38" i="1"/>
  <c r="I20" i="1"/>
  <c r="D55" i="1"/>
  <c r="H20" i="1"/>
  <c r="D54" i="1"/>
  <c r="G20" i="1"/>
  <c r="D20" i="1"/>
  <c r="B55" i="1" s="1"/>
  <c r="C20" i="1"/>
  <c r="B20" i="1"/>
  <c r="C55" i="1"/>
  <c r="C54" i="1"/>
  <c r="G50" i="1"/>
  <c r="E50" i="1"/>
  <c r="C50" i="1"/>
  <c r="G49" i="1"/>
  <c r="E49" i="1"/>
  <c r="C49" i="1"/>
  <c r="G45" i="1"/>
  <c r="G44" i="1"/>
  <c r="B54" i="1"/>
  <c r="N39" i="1"/>
  <c r="M39" i="1"/>
  <c r="L39" i="1"/>
  <c r="N38" i="1"/>
  <c r="M38" i="1"/>
  <c r="F49" i="1" s="1"/>
  <c r="L38" i="1"/>
  <c r="N37" i="1"/>
  <c r="M37" i="1"/>
  <c r="L37" i="1"/>
  <c r="D39" i="1"/>
  <c r="C39" i="1"/>
  <c r="B39" i="1"/>
  <c r="D37" i="1"/>
  <c r="C37" i="1"/>
  <c r="B37" i="1"/>
  <c r="I39" i="1"/>
  <c r="H39" i="1"/>
  <c r="G39" i="1"/>
  <c r="I37" i="1"/>
  <c r="H37" i="1"/>
  <c r="G37" i="1"/>
  <c r="I21" i="1"/>
  <c r="H21" i="1"/>
  <c r="G21" i="1"/>
  <c r="I19" i="1"/>
  <c r="H19" i="1"/>
  <c r="G19" i="1"/>
  <c r="D21" i="1"/>
  <c r="C21" i="1"/>
  <c r="B21" i="1"/>
  <c r="D19" i="1"/>
  <c r="C19" i="1"/>
  <c r="B19" i="1"/>
  <c r="M21" i="1"/>
  <c r="N21" i="1"/>
  <c r="L21" i="1"/>
  <c r="E45" i="1"/>
  <c r="C45" i="1"/>
  <c r="E44" i="1"/>
  <c r="F50" i="1"/>
  <c r="B45" i="1"/>
  <c r="L20" i="1"/>
  <c r="L19" i="1"/>
  <c r="N19" i="1"/>
  <c r="N20" i="1"/>
  <c r="F55" i="1" s="1"/>
  <c r="M20" i="1"/>
  <c r="D44" i="1" s="1"/>
  <c r="M19" i="1"/>
  <c r="F45" i="1"/>
  <c r="F44" i="1" l="1"/>
  <c r="D49" i="1"/>
  <c r="D50" i="1"/>
  <c r="F54" i="1"/>
  <c r="D45" i="1"/>
  <c r="B50" i="1"/>
</calcChain>
</file>

<file path=xl/sharedStrings.xml><?xml version="1.0" encoding="utf-8"?>
<sst xmlns="http://schemas.openxmlformats.org/spreadsheetml/2006/main" count="190" uniqueCount="43">
  <si>
    <t>Distance moved</t>
  </si>
  <si>
    <t>Velocity</t>
  </si>
  <si>
    <t>Total rotations</t>
  </si>
  <si>
    <t>Center-point</t>
  </si>
  <si>
    <t>Total</t>
  </si>
  <si>
    <t>Mean</t>
  </si>
  <si>
    <t>Frequency</t>
  </si>
  <si>
    <t>mm</t>
  </si>
  <si>
    <t>mm/s</t>
  </si>
  <si>
    <t>Trial     1</t>
  </si>
  <si>
    <t>Arena 1</t>
  </si>
  <si>
    <t>Trial     2</t>
  </si>
  <si>
    <t>Trial     3</t>
  </si>
  <si>
    <t>Trial     4</t>
  </si>
  <si>
    <t>Trial     5</t>
  </si>
  <si>
    <t>Sum</t>
  </si>
  <si>
    <t>Arena 2</t>
  </si>
  <si>
    <t>Trial     6</t>
  </si>
  <si>
    <t>Trial     7</t>
  </si>
  <si>
    <t>Trial     8</t>
  </si>
  <si>
    <t>Trial     9</t>
  </si>
  <si>
    <t>Trial     10</t>
  </si>
  <si>
    <t>Water vs Ethanol</t>
  </si>
  <si>
    <t>Ratio</t>
  </si>
  <si>
    <t>t-test</t>
  </si>
  <si>
    <t>Water vs CBD</t>
  </si>
  <si>
    <t>Student's t-test</t>
  </si>
  <si>
    <t>Ethanol vs CBD</t>
  </si>
  <si>
    <t>SEM</t>
  </si>
  <si>
    <t>Tail</t>
  </si>
  <si>
    <t>Threshold</t>
  </si>
  <si>
    <t>Water control</t>
  </si>
  <si>
    <t>Ethanol control</t>
  </si>
  <si>
    <t>CBD</t>
  </si>
  <si>
    <t>Water</t>
  </si>
  <si>
    <t>Ethanol</t>
  </si>
  <si>
    <t>Arena 2 vs Arena 1 
(vertical vs horisontal)</t>
  </si>
  <si>
    <t xml:space="preserve">                 </t>
  </si>
  <si>
    <t xml:space="preserve">     </t>
  </si>
  <si>
    <t>Ethanol vs Water</t>
  </si>
  <si>
    <t xml:space="preserve"> CBD vs Water</t>
  </si>
  <si>
    <t>Ratio of A vs B = A/B</t>
  </si>
  <si>
    <t>Behaviour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</si>
</sst>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" fontId="4" fillId="0" borderId="25" xfId="0" applyNumberFormat="1" applyFont="1" applyBorder="1" applyAlignment="1">
      <alignment horizontal="left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17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1" fontId="3" fillId="0" borderId="0" xfId="0" applyNumberFormat="1" applyFont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1" fontId="3" fillId="0" borderId="29" xfId="0" applyNumberFormat="1" applyFont="1" applyBorder="1"/>
    <xf numFmtId="0" fontId="2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left" vertical="center"/>
    </xf>
    <xf numFmtId="4" fontId="4" fillId="2" borderId="12" xfId="0" applyNumberFormat="1" applyFont="1" applyFill="1" applyBorder="1" applyAlignment="1">
      <alignment horizontal="center" vertical="center"/>
    </xf>
  </cellXfs>
  <cellStyles count="7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0"/>
  <sheetViews>
    <sheetView tabSelected="1" zoomScale="70" zoomScaleNormal="70" workbookViewId="0">
      <selection activeCell="A58" sqref="A58:XFD58"/>
    </sheetView>
  </sheetViews>
  <sheetFormatPr defaultColWidth="11" defaultRowHeight="12.75" x14ac:dyDescent="0.25"/>
  <cols>
    <col min="1" max="1" width="22.5" style="2" customWidth="1"/>
    <col min="2" max="3" width="13.125" style="4" customWidth="1"/>
    <col min="4" max="7" width="13.125" style="3" customWidth="1"/>
    <col min="8" max="14" width="13.125" style="1" customWidth="1"/>
    <col min="15" max="15" width="4.375" style="1" customWidth="1"/>
    <col min="16" max="25" width="11.125" style="1" hidden="1" customWidth="1"/>
    <col min="26" max="26" width="15.75" style="1" customWidth="1"/>
    <col min="27" max="16384" width="11" style="1"/>
  </cols>
  <sheetData>
    <row r="1" spans="1:47" ht="12.75" customHeight="1" x14ac:dyDescent="0.25">
      <c r="A1" s="74" t="s">
        <v>42</v>
      </c>
      <c r="B1" s="74"/>
      <c r="C1" s="74"/>
      <c r="D1" s="74"/>
    </row>
    <row r="2" spans="1:47" ht="13.5" customHeight="1" thickBot="1" x14ac:dyDescent="0.3">
      <c r="A2" s="75"/>
      <c r="B2" s="75"/>
      <c r="C2" s="75"/>
      <c r="D2" s="75"/>
    </row>
    <row r="3" spans="1:47" ht="13.5" thickBot="1" x14ac:dyDescent="0.3">
      <c r="A3" s="81" t="s">
        <v>31</v>
      </c>
      <c r="B3" s="82"/>
      <c r="C3" s="82"/>
      <c r="D3" s="83"/>
      <c r="E3" s="1"/>
      <c r="F3" s="81" t="s">
        <v>32</v>
      </c>
      <c r="G3" s="82"/>
      <c r="H3" s="82"/>
      <c r="I3" s="83"/>
      <c r="K3" s="81" t="s">
        <v>33</v>
      </c>
      <c r="L3" s="82"/>
      <c r="M3" s="82"/>
      <c r="N3" s="83"/>
    </row>
    <row r="4" spans="1:47" ht="12" customHeight="1" thickBot="1" x14ac:dyDescent="0.3">
      <c r="A4" s="1"/>
      <c r="B4" s="1"/>
      <c r="C4" s="1"/>
      <c r="D4" s="1"/>
      <c r="E4" s="1"/>
      <c r="F4" s="1"/>
      <c r="G4" s="1"/>
      <c r="J4" s="2"/>
    </row>
    <row r="5" spans="1:47" ht="12.75" customHeight="1" x14ac:dyDescent="0.25">
      <c r="A5" s="76" t="s">
        <v>10</v>
      </c>
      <c r="B5" s="67" t="s">
        <v>0</v>
      </c>
      <c r="C5" s="43" t="s">
        <v>1</v>
      </c>
      <c r="D5" s="44" t="s">
        <v>2</v>
      </c>
      <c r="E5" s="41"/>
      <c r="F5" s="76" t="s">
        <v>10</v>
      </c>
      <c r="G5" s="43" t="s">
        <v>0</v>
      </c>
      <c r="H5" s="43" t="s">
        <v>1</v>
      </c>
      <c r="I5" s="44" t="s">
        <v>2</v>
      </c>
      <c r="K5" s="76" t="s">
        <v>10</v>
      </c>
      <c r="L5" s="23" t="s">
        <v>0</v>
      </c>
      <c r="M5" s="23" t="s">
        <v>1</v>
      </c>
      <c r="N5" s="24" t="s">
        <v>2</v>
      </c>
    </row>
    <row r="6" spans="1:47" ht="15.75" customHeight="1" x14ac:dyDescent="0.25">
      <c r="A6" s="77"/>
      <c r="B6" s="45" t="s">
        <v>3</v>
      </c>
      <c r="C6" s="45" t="s">
        <v>3</v>
      </c>
      <c r="D6" s="46"/>
      <c r="E6" s="41"/>
      <c r="F6" s="77"/>
      <c r="G6" s="45" t="s">
        <v>3</v>
      </c>
      <c r="H6" s="45" t="s">
        <v>3</v>
      </c>
      <c r="I6" s="46"/>
      <c r="K6" s="77"/>
      <c r="L6" s="25" t="s">
        <v>3</v>
      </c>
      <c r="M6" s="25" t="s">
        <v>3</v>
      </c>
      <c r="N6" s="26"/>
    </row>
    <row r="7" spans="1:47" ht="16.5" customHeight="1" x14ac:dyDescent="0.25">
      <c r="A7" s="77"/>
      <c r="B7" s="45" t="s">
        <v>4</v>
      </c>
      <c r="C7" s="45" t="s">
        <v>5</v>
      </c>
      <c r="D7" s="46" t="s">
        <v>6</v>
      </c>
      <c r="E7" s="41"/>
      <c r="F7" s="77"/>
      <c r="G7" s="45" t="s">
        <v>4</v>
      </c>
      <c r="H7" s="45" t="s">
        <v>5</v>
      </c>
      <c r="I7" s="46" t="s">
        <v>6</v>
      </c>
      <c r="K7" s="77"/>
      <c r="L7" s="25" t="s">
        <v>4</v>
      </c>
      <c r="M7" s="25" t="s">
        <v>5</v>
      </c>
      <c r="N7" s="26" t="s">
        <v>6</v>
      </c>
      <c r="AA7" s="66"/>
    </row>
    <row r="8" spans="1:47" ht="13.5" thickBot="1" x14ac:dyDescent="0.3">
      <c r="A8" s="78"/>
      <c r="B8" s="47" t="s">
        <v>7</v>
      </c>
      <c r="C8" s="47" t="s">
        <v>8</v>
      </c>
      <c r="D8" s="48"/>
      <c r="E8" s="41"/>
      <c r="F8" s="78"/>
      <c r="G8" s="47" t="s">
        <v>7</v>
      </c>
      <c r="H8" s="47" t="s">
        <v>8</v>
      </c>
      <c r="I8" s="48"/>
      <c r="K8" s="78"/>
      <c r="L8" s="27" t="s">
        <v>7</v>
      </c>
      <c r="M8" s="27" t="s">
        <v>8</v>
      </c>
      <c r="N8" s="28"/>
      <c r="AA8" s="66"/>
      <c r="AK8" s="66"/>
      <c r="AU8" s="66"/>
    </row>
    <row r="9" spans="1:47" x14ac:dyDescent="0.2">
      <c r="A9" s="49" t="s">
        <v>9</v>
      </c>
      <c r="B9" s="62">
        <v>20733.7</v>
      </c>
      <c r="C9" s="62">
        <v>115.188</v>
      </c>
      <c r="D9" s="63">
        <v>331</v>
      </c>
      <c r="E9" s="41"/>
      <c r="F9" s="49" t="s">
        <v>9</v>
      </c>
      <c r="G9" s="51">
        <v>22252.5</v>
      </c>
      <c r="H9" s="51">
        <v>123.604</v>
      </c>
      <c r="I9" s="52">
        <v>323</v>
      </c>
      <c r="K9" s="11" t="s">
        <v>9</v>
      </c>
      <c r="L9" s="5">
        <v>2404.34</v>
      </c>
      <c r="M9" s="5">
        <v>13.3551</v>
      </c>
      <c r="N9" s="19">
        <v>138</v>
      </c>
      <c r="Z9" s="66"/>
    </row>
    <row r="10" spans="1:47" x14ac:dyDescent="0.2">
      <c r="A10" s="49" t="s">
        <v>11</v>
      </c>
      <c r="B10" s="62">
        <v>16873</v>
      </c>
      <c r="C10" s="62">
        <v>93.722200000000001</v>
      </c>
      <c r="D10" s="63">
        <v>253</v>
      </c>
      <c r="E10" s="41"/>
      <c r="F10" s="49" t="s">
        <v>11</v>
      </c>
      <c r="G10" s="51">
        <v>20725.099999999999</v>
      </c>
      <c r="H10" s="51">
        <v>115.119</v>
      </c>
      <c r="I10" s="52">
        <v>400</v>
      </c>
      <c r="K10" s="11" t="s">
        <v>11</v>
      </c>
      <c r="L10" s="5">
        <v>14358.9</v>
      </c>
      <c r="M10" s="5">
        <v>79.757599999999996</v>
      </c>
      <c r="N10" s="19">
        <v>671</v>
      </c>
      <c r="Z10" s="66"/>
    </row>
    <row r="11" spans="1:47" x14ac:dyDescent="0.2">
      <c r="A11" s="49" t="s">
        <v>12</v>
      </c>
      <c r="B11" s="62">
        <v>20711.2</v>
      </c>
      <c r="C11" s="62">
        <v>115.042</v>
      </c>
      <c r="D11" s="63">
        <v>331</v>
      </c>
      <c r="E11" s="41"/>
      <c r="F11" s="49" t="s">
        <v>12</v>
      </c>
      <c r="G11" s="51">
        <v>21235.5</v>
      </c>
      <c r="H11" s="51">
        <v>117.998</v>
      </c>
      <c r="I11" s="52">
        <v>386</v>
      </c>
      <c r="K11" s="11" t="s">
        <v>12</v>
      </c>
      <c r="L11" s="5">
        <v>3364.23</v>
      </c>
      <c r="M11" s="5">
        <v>18.686900000000001</v>
      </c>
      <c r="N11" s="19">
        <v>204</v>
      </c>
    </row>
    <row r="12" spans="1:47" x14ac:dyDescent="0.2">
      <c r="A12" s="49" t="s">
        <v>13</v>
      </c>
      <c r="B12" s="62">
        <v>23051.5</v>
      </c>
      <c r="C12" s="62">
        <v>128.041</v>
      </c>
      <c r="D12" s="63">
        <v>308</v>
      </c>
      <c r="E12" s="41"/>
      <c r="F12" s="49" t="s">
        <v>13</v>
      </c>
      <c r="G12" s="51">
        <v>19045.5</v>
      </c>
      <c r="H12" s="51">
        <v>105.79</v>
      </c>
      <c r="I12" s="52">
        <v>216</v>
      </c>
      <c r="K12" s="11" t="s">
        <v>13</v>
      </c>
      <c r="L12" s="5">
        <v>20967.3</v>
      </c>
      <c r="M12" s="5">
        <v>116.465</v>
      </c>
      <c r="N12" s="19">
        <v>334</v>
      </c>
      <c r="AA12" s="66"/>
    </row>
    <row r="13" spans="1:47" x14ac:dyDescent="0.2">
      <c r="A13" s="49" t="s">
        <v>14</v>
      </c>
      <c r="B13" s="62">
        <v>24984.5</v>
      </c>
      <c r="C13" s="62">
        <v>138.779</v>
      </c>
      <c r="D13" s="63">
        <v>440</v>
      </c>
      <c r="E13" s="41"/>
      <c r="F13" s="49" t="s">
        <v>14</v>
      </c>
      <c r="G13" s="51">
        <v>11289.6</v>
      </c>
      <c r="H13" s="51">
        <v>62.709000000000003</v>
      </c>
      <c r="I13" s="52">
        <v>157</v>
      </c>
      <c r="K13" s="11" t="s">
        <v>14</v>
      </c>
      <c r="L13" s="5">
        <v>17875.2</v>
      </c>
      <c r="M13" s="5">
        <v>99.491900000000001</v>
      </c>
      <c r="N13" s="19">
        <v>447</v>
      </c>
      <c r="AA13" s="66"/>
      <c r="AK13" s="66"/>
      <c r="AU13" s="66"/>
    </row>
    <row r="14" spans="1:47" x14ac:dyDescent="0.2">
      <c r="A14" s="53" t="s">
        <v>17</v>
      </c>
      <c r="B14" s="62">
        <v>20676.2</v>
      </c>
      <c r="C14" s="62">
        <v>114.848</v>
      </c>
      <c r="D14" s="63">
        <v>318</v>
      </c>
      <c r="E14" s="41"/>
      <c r="F14" s="53" t="s">
        <v>17</v>
      </c>
      <c r="G14" s="51">
        <v>18121</v>
      </c>
      <c r="H14" s="51">
        <v>100.654</v>
      </c>
      <c r="I14" s="52">
        <v>349</v>
      </c>
      <c r="K14" s="33" t="s">
        <v>17</v>
      </c>
      <c r="L14" s="5">
        <v>1195.8</v>
      </c>
      <c r="M14" s="5">
        <v>6.6421799999999998</v>
      </c>
      <c r="N14" s="19">
        <v>144</v>
      </c>
      <c r="Z14" s="66"/>
    </row>
    <row r="15" spans="1:47" x14ac:dyDescent="0.2">
      <c r="A15" s="53" t="s">
        <v>18</v>
      </c>
      <c r="B15" s="62">
        <v>18166.7</v>
      </c>
      <c r="C15" s="62">
        <v>100.90900000000001</v>
      </c>
      <c r="D15" s="63">
        <v>231</v>
      </c>
      <c r="E15" s="41"/>
      <c r="F15" s="53" t="s">
        <v>18</v>
      </c>
      <c r="G15" s="51">
        <v>23464</v>
      </c>
      <c r="H15" s="51">
        <v>130.333</v>
      </c>
      <c r="I15" s="52">
        <v>313</v>
      </c>
      <c r="K15" s="33" t="s">
        <v>18</v>
      </c>
      <c r="L15" s="5">
        <v>18461.7</v>
      </c>
      <c r="M15" s="5">
        <v>102.547</v>
      </c>
      <c r="N15" s="19">
        <v>420</v>
      </c>
      <c r="Z15" s="66"/>
    </row>
    <row r="16" spans="1:47" x14ac:dyDescent="0.2">
      <c r="A16" s="53" t="s">
        <v>19</v>
      </c>
      <c r="B16" s="62">
        <v>26858.400000000001</v>
      </c>
      <c r="C16" s="62">
        <v>149.215</v>
      </c>
      <c r="D16" s="63">
        <v>407</v>
      </c>
      <c r="E16" s="41"/>
      <c r="F16" s="53" t="s">
        <v>19</v>
      </c>
      <c r="G16" s="51">
        <v>29947.3</v>
      </c>
      <c r="H16" s="51">
        <v>166.43700000000001</v>
      </c>
      <c r="I16" s="52">
        <v>289</v>
      </c>
      <c r="K16" s="33" t="s">
        <v>19</v>
      </c>
      <c r="L16" s="5">
        <v>19895.599999999999</v>
      </c>
      <c r="M16" s="5">
        <v>110.512</v>
      </c>
      <c r="N16" s="19">
        <v>296</v>
      </c>
    </row>
    <row r="17" spans="1:27" x14ac:dyDescent="0.2">
      <c r="A17" s="53" t="s">
        <v>20</v>
      </c>
      <c r="B17" s="62">
        <v>26122.7</v>
      </c>
      <c r="C17" s="62">
        <v>145.1</v>
      </c>
      <c r="D17" s="63">
        <v>330</v>
      </c>
      <c r="E17" s="41"/>
      <c r="F17" s="53" t="s">
        <v>20</v>
      </c>
      <c r="G17" s="51">
        <v>14498</v>
      </c>
      <c r="H17" s="51">
        <v>80.605000000000004</v>
      </c>
      <c r="I17" s="52">
        <v>358</v>
      </c>
      <c r="K17" s="33" t="s">
        <v>20</v>
      </c>
      <c r="L17" s="5">
        <v>16439.3</v>
      </c>
      <c r="M17" s="5">
        <v>91.313199999999995</v>
      </c>
      <c r="N17" s="19">
        <v>195</v>
      </c>
      <c r="AA17" s="66"/>
    </row>
    <row r="18" spans="1:27" ht="13.5" thickBot="1" x14ac:dyDescent="0.25">
      <c r="A18" s="53" t="s">
        <v>21</v>
      </c>
      <c r="B18" s="64">
        <v>24369.4</v>
      </c>
      <c r="C18" s="64">
        <v>135.36199999999999</v>
      </c>
      <c r="D18" s="65">
        <v>334</v>
      </c>
      <c r="E18" s="41"/>
      <c r="F18" s="53" t="s">
        <v>21</v>
      </c>
      <c r="G18" s="51">
        <v>17991.599999999999</v>
      </c>
      <c r="H18" s="51">
        <v>99.935900000000004</v>
      </c>
      <c r="I18" s="52">
        <v>263</v>
      </c>
      <c r="K18" s="33" t="s">
        <v>21</v>
      </c>
      <c r="L18" s="5">
        <v>25139.8</v>
      </c>
      <c r="M18" s="5">
        <v>139.64099999999999</v>
      </c>
      <c r="N18" s="19">
        <v>490</v>
      </c>
    </row>
    <row r="19" spans="1:27" x14ac:dyDescent="0.25">
      <c r="A19" s="54" t="s">
        <v>15</v>
      </c>
      <c r="B19" s="56">
        <f>SUM(B9:B18)</f>
        <v>222547.3</v>
      </c>
      <c r="C19" s="56">
        <f>SUM(C9:C18)</f>
        <v>1236.2062000000001</v>
      </c>
      <c r="D19" s="57">
        <f>SUM(D9:D18)</f>
        <v>3283</v>
      </c>
      <c r="E19" s="41"/>
      <c r="F19" s="54" t="s">
        <v>15</v>
      </c>
      <c r="G19" s="56">
        <f>SUM(G9:G18)</f>
        <v>198570.1</v>
      </c>
      <c r="H19" s="56">
        <f>SUM(H9:H18)</f>
        <v>1103.1849</v>
      </c>
      <c r="I19" s="57">
        <f>SUM(I9:I18)</f>
        <v>3054</v>
      </c>
      <c r="K19" s="34" t="s">
        <v>15</v>
      </c>
      <c r="L19" s="30">
        <f>SUM(L9:L18)</f>
        <v>140102.17000000001</v>
      </c>
      <c r="M19" s="30">
        <f>SUM(M9:M18)</f>
        <v>778.41188</v>
      </c>
      <c r="N19" s="31">
        <f>SUM(N9:N18)</f>
        <v>3339</v>
      </c>
    </row>
    <row r="20" spans="1:27" x14ac:dyDescent="0.25">
      <c r="A20" s="49" t="s">
        <v>5</v>
      </c>
      <c r="B20" s="51">
        <f>AVERAGE(B9:B18)</f>
        <v>22254.73</v>
      </c>
      <c r="C20" s="51">
        <f>AVERAGE(C9:C18)</f>
        <v>123.62062</v>
      </c>
      <c r="D20" s="52">
        <f>AVERAGE(D9:D18)</f>
        <v>328.3</v>
      </c>
      <c r="E20" s="41"/>
      <c r="F20" s="49" t="s">
        <v>5</v>
      </c>
      <c r="G20" s="51">
        <f>AVERAGE(G9:G18)</f>
        <v>19857.010000000002</v>
      </c>
      <c r="H20" s="51">
        <f>AVERAGE(H9:H18)</f>
        <v>110.31849</v>
      </c>
      <c r="I20" s="52">
        <f>AVERAGE(I9:I18)</f>
        <v>305.39999999999998</v>
      </c>
      <c r="K20" s="11" t="s">
        <v>5</v>
      </c>
      <c r="L20" s="5">
        <f>AVERAGE(L9:L18)</f>
        <v>14010.217000000001</v>
      </c>
      <c r="M20" s="5">
        <f>AVERAGE(M9:M18)</f>
        <v>77.841188000000002</v>
      </c>
      <c r="N20" s="19">
        <f>AVERAGE(N9:N18)</f>
        <v>333.9</v>
      </c>
    </row>
    <row r="21" spans="1:27" ht="13.5" thickBot="1" x14ac:dyDescent="0.3">
      <c r="A21" s="58" t="s">
        <v>28</v>
      </c>
      <c r="B21" s="60">
        <f>STDEVP(B9:B18)/SQRT(COUNT(B9:B18))</f>
        <v>1007.849524686103</v>
      </c>
      <c r="C21" s="60">
        <f t="shared" ref="C21:D21" si="0">STDEVP(C9:C18)/SQRT(COUNT(C9:C18))</f>
        <v>5.5991125770035888</v>
      </c>
      <c r="D21" s="61">
        <f t="shared" si="0"/>
        <v>18.540792863305494</v>
      </c>
      <c r="E21" s="41"/>
      <c r="F21" s="58" t="s">
        <v>28</v>
      </c>
      <c r="G21" s="60">
        <f>STDEVP(G9:G18)/SQRT(COUNT(G9:G18))</f>
        <v>1524.7558898689306</v>
      </c>
      <c r="H21" s="60">
        <f t="shared" ref="H21:I21" si="1">STDEVP(H9:H18)/SQRT(COUNT(H9:H18))</f>
        <v>8.4732845526448717</v>
      </c>
      <c r="I21" s="61">
        <f t="shared" si="1"/>
        <v>22.926491227398927</v>
      </c>
      <c r="K21" s="32" t="s">
        <v>28</v>
      </c>
      <c r="L21" s="21">
        <f>STDEVP(L9:L18)/SQRT(COUNT(L9:L18))</f>
        <v>2568.9003024983458</v>
      </c>
      <c r="M21" s="21">
        <f t="shared" ref="M21:N21" si="2">STDEVP(M9:M18)/SQRT(COUNT(M9:M18))</f>
        <v>14.272238740600212</v>
      </c>
      <c r="N21" s="22">
        <f t="shared" si="2"/>
        <v>51.985661484682481</v>
      </c>
    </row>
    <row r="22" spans="1:27" ht="12" customHeight="1" thickBot="1" x14ac:dyDescent="0.3">
      <c r="A22" s="1"/>
      <c r="B22" s="6"/>
      <c r="C22" s="1"/>
      <c r="D22" s="1"/>
      <c r="E22" s="1"/>
      <c r="F22" s="1"/>
      <c r="G22" s="6"/>
      <c r="L22" s="6"/>
    </row>
    <row r="23" spans="1:27" ht="12.75" customHeight="1" x14ac:dyDescent="0.25">
      <c r="A23" s="76" t="s">
        <v>16</v>
      </c>
      <c r="B23" s="43" t="s">
        <v>0</v>
      </c>
      <c r="C23" s="43" t="s">
        <v>1</v>
      </c>
      <c r="D23" s="44" t="s">
        <v>2</v>
      </c>
      <c r="E23" s="41"/>
      <c r="F23" s="76" t="s">
        <v>16</v>
      </c>
      <c r="G23" s="43" t="s">
        <v>0</v>
      </c>
      <c r="H23" s="43" t="s">
        <v>1</v>
      </c>
      <c r="I23" s="44" t="s">
        <v>2</v>
      </c>
      <c r="K23" s="76" t="s">
        <v>16</v>
      </c>
      <c r="L23" s="23" t="s">
        <v>0</v>
      </c>
      <c r="M23" s="23" t="s">
        <v>1</v>
      </c>
      <c r="N23" s="24" t="s">
        <v>2</v>
      </c>
    </row>
    <row r="24" spans="1:27" ht="12.75" customHeight="1" x14ac:dyDescent="0.25">
      <c r="A24" s="77"/>
      <c r="B24" s="45" t="s">
        <v>3</v>
      </c>
      <c r="C24" s="45" t="s">
        <v>3</v>
      </c>
      <c r="D24" s="46"/>
      <c r="E24" s="41"/>
      <c r="F24" s="77"/>
      <c r="G24" s="45" t="s">
        <v>3</v>
      </c>
      <c r="H24" s="45" t="s">
        <v>3</v>
      </c>
      <c r="I24" s="46"/>
      <c r="K24" s="77"/>
      <c r="L24" s="25" t="s">
        <v>3</v>
      </c>
      <c r="M24" s="25" t="s">
        <v>3</v>
      </c>
      <c r="N24" s="26"/>
    </row>
    <row r="25" spans="1:27" ht="12.75" customHeight="1" x14ac:dyDescent="0.25">
      <c r="A25" s="77"/>
      <c r="B25" s="45" t="s">
        <v>4</v>
      </c>
      <c r="C25" s="45" t="s">
        <v>5</v>
      </c>
      <c r="D25" s="46" t="s">
        <v>6</v>
      </c>
      <c r="E25" s="41"/>
      <c r="F25" s="77"/>
      <c r="G25" s="45" t="s">
        <v>4</v>
      </c>
      <c r="H25" s="45" t="s">
        <v>5</v>
      </c>
      <c r="I25" s="46" t="s">
        <v>6</v>
      </c>
      <c r="K25" s="77"/>
      <c r="L25" s="25" t="s">
        <v>4</v>
      </c>
      <c r="M25" s="25" t="s">
        <v>5</v>
      </c>
      <c r="N25" s="26" t="s">
        <v>6</v>
      </c>
    </row>
    <row r="26" spans="1:27" ht="13.5" thickBot="1" x14ac:dyDescent="0.3">
      <c r="A26" s="78"/>
      <c r="B26" s="47" t="s">
        <v>7</v>
      </c>
      <c r="C26" s="47" t="s">
        <v>8</v>
      </c>
      <c r="D26" s="48"/>
      <c r="E26" s="41"/>
      <c r="F26" s="78"/>
      <c r="G26" s="47" t="s">
        <v>7</v>
      </c>
      <c r="H26" s="47" t="s">
        <v>8</v>
      </c>
      <c r="I26" s="48"/>
      <c r="K26" s="78"/>
      <c r="L26" s="27" t="s">
        <v>7</v>
      </c>
      <c r="M26" s="27" t="s">
        <v>8</v>
      </c>
      <c r="N26" s="28"/>
    </row>
    <row r="27" spans="1:27" x14ac:dyDescent="0.2">
      <c r="A27" s="49" t="s">
        <v>9</v>
      </c>
      <c r="B27" s="62">
        <v>16643.599999999999</v>
      </c>
      <c r="C27" s="62">
        <v>92.447999999999993</v>
      </c>
      <c r="D27" s="63">
        <v>274</v>
      </c>
      <c r="E27" s="41"/>
      <c r="F27" s="49" t="s">
        <v>9</v>
      </c>
      <c r="G27" s="50">
        <v>16836</v>
      </c>
      <c r="H27" s="51">
        <v>93.5167</v>
      </c>
      <c r="I27" s="52">
        <v>138</v>
      </c>
      <c r="K27" s="11" t="s">
        <v>9</v>
      </c>
      <c r="L27" s="18">
        <v>1836.7</v>
      </c>
      <c r="M27" s="5">
        <v>10.2021</v>
      </c>
      <c r="N27" s="19">
        <v>109</v>
      </c>
    </row>
    <row r="28" spans="1:27" x14ac:dyDescent="0.2">
      <c r="A28" s="49" t="s">
        <v>11</v>
      </c>
      <c r="B28" s="62">
        <v>14500.8</v>
      </c>
      <c r="C28" s="62">
        <v>80.545900000000003</v>
      </c>
      <c r="D28" s="63">
        <v>193</v>
      </c>
      <c r="E28" s="41"/>
      <c r="F28" s="49" t="s">
        <v>11</v>
      </c>
      <c r="G28" s="50">
        <v>16468.599999999999</v>
      </c>
      <c r="H28" s="51">
        <v>91.476100000000002</v>
      </c>
      <c r="I28" s="52">
        <v>671</v>
      </c>
      <c r="K28" s="11" t="s">
        <v>11</v>
      </c>
      <c r="L28" s="18">
        <v>8334.9699999999993</v>
      </c>
      <c r="M28" s="5">
        <v>46.2973</v>
      </c>
      <c r="N28" s="19">
        <v>440</v>
      </c>
      <c r="Z28" s="66"/>
    </row>
    <row r="29" spans="1:27" x14ac:dyDescent="0.2">
      <c r="A29" s="49" t="s">
        <v>12</v>
      </c>
      <c r="B29" s="62">
        <v>18227</v>
      </c>
      <c r="C29" s="62">
        <v>101.24299999999999</v>
      </c>
      <c r="D29" s="63">
        <v>384</v>
      </c>
      <c r="E29" s="41"/>
      <c r="F29" s="49" t="s">
        <v>12</v>
      </c>
      <c r="G29" s="50">
        <v>16249.1</v>
      </c>
      <c r="H29" s="51">
        <v>90.257199999999997</v>
      </c>
      <c r="I29" s="52">
        <v>204</v>
      </c>
      <c r="K29" s="11" t="s">
        <v>12</v>
      </c>
      <c r="L29" s="18">
        <v>2226.75</v>
      </c>
      <c r="M29" s="5">
        <v>12.829499999999999</v>
      </c>
      <c r="N29" s="19">
        <v>127</v>
      </c>
    </row>
    <row r="30" spans="1:27" x14ac:dyDescent="0.2">
      <c r="A30" s="49" t="s">
        <v>13</v>
      </c>
      <c r="B30" s="62">
        <v>17143.7</v>
      </c>
      <c r="C30" s="62">
        <v>95.226200000000006</v>
      </c>
      <c r="D30" s="63">
        <v>297</v>
      </c>
      <c r="E30" s="41"/>
      <c r="F30" s="49" t="s">
        <v>13</v>
      </c>
      <c r="G30" s="50">
        <v>16136.7</v>
      </c>
      <c r="H30" s="51">
        <v>89.6327</v>
      </c>
      <c r="I30" s="52">
        <v>334</v>
      </c>
      <c r="K30" s="11" t="s">
        <v>13</v>
      </c>
      <c r="L30" s="18">
        <v>13663.3</v>
      </c>
      <c r="M30" s="5">
        <v>75.894000000000005</v>
      </c>
      <c r="N30" s="19">
        <v>260</v>
      </c>
    </row>
    <row r="31" spans="1:27" x14ac:dyDescent="0.2">
      <c r="A31" s="49" t="s">
        <v>14</v>
      </c>
      <c r="B31" s="62">
        <v>14877.1</v>
      </c>
      <c r="C31" s="62">
        <v>82.636200000000002</v>
      </c>
      <c r="D31" s="63">
        <v>368</v>
      </c>
      <c r="E31" s="41"/>
      <c r="F31" s="49" t="s">
        <v>14</v>
      </c>
      <c r="G31" s="50">
        <v>8282.35</v>
      </c>
      <c r="H31" s="51">
        <v>46.005000000000003</v>
      </c>
      <c r="I31" s="52">
        <v>447</v>
      </c>
      <c r="K31" s="11" t="s">
        <v>14</v>
      </c>
      <c r="L31" s="18">
        <v>12081.3</v>
      </c>
      <c r="M31" s="5">
        <v>67.106399999999994</v>
      </c>
      <c r="N31" s="19">
        <v>416</v>
      </c>
    </row>
    <row r="32" spans="1:27" x14ac:dyDescent="0.2">
      <c r="A32" s="53" t="s">
        <v>17</v>
      </c>
      <c r="B32" s="62">
        <v>14880.2</v>
      </c>
      <c r="C32" s="62">
        <v>82.653400000000005</v>
      </c>
      <c r="D32" s="63">
        <v>220</v>
      </c>
      <c r="E32" s="41"/>
      <c r="F32" s="53" t="s">
        <v>17</v>
      </c>
      <c r="G32" s="50">
        <v>14116.3</v>
      </c>
      <c r="H32" s="51">
        <v>78.906700000000001</v>
      </c>
      <c r="I32" s="52">
        <v>344</v>
      </c>
      <c r="K32" s="33" t="s">
        <v>17</v>
      </c>
      <c r="L32" s="18">
        <v>1093.1500000000001</v>
      </c>
      <c r="M32" s="5">
        <v>6.0720200000000002</v>
      </c>
      <c r="N32" s="19">
        <v>106</v>
      </c>
    </row>
    <row r="33" spans="1:14" x14ac:dyDescent="0.2">
      <c r="A33" s="53" t="s">
        <v>18</v>
      </c>
      <c r="B33" s="62">
        <v>14213</v>
      </c>
      <c r="C33" s="62">
        <v>78.947400000000002</v>
      </c>
      <c r="D33" s="63">
        <v>210</v>
      </c>
      <c r="E33" s="41"/>
      <c r="F33" s="53" t="s">
        <v>18</v>
      </c>
      <c r="G33" s="50">
        <v>16337</v>
      </c>
      <c r="H33" s="51">
        <v>90.745199999999997</v>
      </c>
      <c r="I33" s="52">
        <v>292</v>
      </c>
      <c r="K33" s="33" t="s">
        <v>18</v>
      </c>
      <c r="L33" s="18">
        <v>13273.9</v>
      </c>
      <c r="M33" s="5">
        <v>73.731200000000001</v>
      </c>
      <c r="N33" s="19">
        <v>279</v>
      </c>
    </row>
    <row r="34" spans="1:14" ht="12.75" customHeight="1" x14ac:dyDescent="0.2">
      <c r="A34" s="53" t="s">
        <v>19</v>
      </c>
      <c r="B34" s="62">
        <v>16468.2</v>
      </c>
      <c r="C34" s="62">
        <v>91.575500000000005</v>
      </c>
      <c r="D34" s="63">
        <v>337</v>
      </c>
      <c r="E34" s="41"/>
      <c r="F34" s="53" t="s">
        <v>19</v>
      </c>
      <c r="G34" s="50">
        <v>24019.3</v>
      </c>
      <c r="H34" s="51">
        <v>133.417</v>
      </c>
      <c r="I34" s="52">
        <v>203</v>
      </c>
      <c r="K34" s="33" t="s">
        <v>19</v>
      </c>
      <c r="L34" s="18">
        <v>14440.8</v>
      </c>
      <c r="M34" s="5">
        <v>80.212699999999998</v>
      </c>
      <c r="N34" s="19">
        <v>260</v>
      </c>
    </row>
    <row r="35" spans="1:14" ht="13.5" customHeight="1" x14ac:dyDescent="0.2">
      <c r="A35" s="53" t="s">
        <v>20</v>
      </c>
      <c r="B35" s="62">
        <v>20141</v>
      </c>
      <c r="C35" s="62">
        <v>111.875</v>
      </c>
      <c r="D35" s="63">
        <v>259</v>
      </c>
      <c r="E35" s="41"/>
      <c r="F35" s="53" t="s">
        <v>20</v>
      </c>
      <c r="G35" s="50">
        <v>11638</v>
      </c>
      <c r="H35" s="51">
        <v>65.5916</v>
      </c>
      <c r="I35" s="52">
        <v>282</v>
      </c>
      <c r="K35" s="33" t="s">
        <v>20</v>
      </c>
      <c r="L35" s="18">
        <v>11954.2</v>
      </c>
      <c r="M35" s="5">
        <v>66.400899999999993</v>
      </c>
      <c r="N35" s="19">
        <v>189</v>
      </c>
    </row>
    <row r="36" spans="1:14" ht="13.5" thickBot="1" x14ac:dyDescent="0.25">
      <c r="A36" s="53" t="s">
        <v>21</v>
      </c>
      <c r="B36" s="64">
        <v>21433.200000000001</v>
      </c>
      <c r="C36" s="64">
        <v>119.05200000000001</v>
      </c>
      <c r="D36" s="65">
        <v>502</v>
      </c>
      <c r="E36" s="41"/>
      <c r="F36" s="53" t="s">
        <v>21</v>
      </c>
      <c r="G36" s="50">
        <v>13820.5</v>
      </c>
      <c r="H36" s="51">
        <v>77.731300000000005</v>
      </c>
      <c r="I36" s="52">
        <v>158</v>
      </c>
      <c r="K36" s="33" t="s">
        <v>21</v>
      </c>
      <c r="L36" s="18">
        <v>16410.599999999999</v>
      </c>
      <c r="M36" s="5">
        <v>91.1541</v>
      </c>
      <c r="N36" s="19">
        <v>459</v>
      </c>
    </row>
    <row r="37" spans="1:14" x14ac:dyDescent="0.25">
      <c r="A37" s="54" t="s">
        <v>15</v>
      </c>
      <c r="B37" s="55">
        <f>SUM(B27:B36)</f>
        <v>168527.8</v>
      </c>
      <c r="C37" s="56">
        <f>SUM(C27:C36)</f>
        <v>936.20260000000007</v>
      </c>
      <c r="D37" s="57">
        <f>SUM(D27:D36)</f>
        <v>3044</v>
      </c>
      <c r="E37" s="41"/>
      <c r="F37" s="54" t="s">
        <v>15</v>
      </c>
      <c r="G37" s="55">
        <f>SUM(G27:G36)</f>
        <v>153903.85</v>
      </c>
      <c r="H37" s="56">
        <f>SUM(H27:H36)</f>
        <v>857.27949999999998</v>
      </c>
      <c r="I37" s="57">
        <f>SUM(I27:I36)</f>
        <v>3073</v>
      </c>
      <c r="K37" s="34" t="s">
        <v>15</v>
      </c>
      <c r="L37" s="29">
        <f>SUM(L27:L36)</f>
        <v>95315.670000000013</v>
      </c>
      <c r="M37" s="30">
        <f>SUM(M27:M36)</f>
        <v>529.90021999999999</v>
      </c>
      <c r="N37" s="31">
        <f>SUM(N27:N36)</f>
        <v>2645</v>
      </c>
    </row>
    <row r="38" spans="1:14" x14ac:dyDescent="0.25">
      <c r="A38" s="49" t="s">
        <v>5</v>
      </c>
      <c r="B38" s="50">
        <f>AVERAGE(B27:B36)</f>
        <v>16852.78</v>
      </c>
      <c r="C38" s="51">
        <f>AVERAGE(C27:C36)</f>
        <v>93.620260000000002</v>
      </c>
      <c r="D38" s="52">
        <f>AVERAGE(D27:D36)</f>
        <v>304.39999999999998</v>
      </c>
      <c r="E38" s="41"/>
      <c r="F38" s="49" t="s">
        <v>5</v>
      </c>
      <c r="G38" s="50">
        <f>AVERAGE(G27:G36)</f>
        <v>15390.385</v>
      </c>
      <c r="H38" s="51">
        <f>AVERAGE(H27:H36)</f>
        <v>85.727949999999993</v>
      </c>
      <c r="I38" s="52">
        <f>AVERAGE(I27:I36)</f>
        <v>307.3</v>
      </c>
      <c r="K38" s="11" t="s">
        <v>5</v>
      </c>
      <c r="L38" s="18">
        <f>AVERAGE(L27:L36)</f>
        <v>9531.5670000000009</v>
      </c>
      <c r="M38" s="5">
        <f>AVERAGE(M27:M36)</f>
        <v>52.990021999999996</v>
      </c>
      <c r="N38" s="19">
        <f>AVERAGE(N27:N36)</f>
        <v>264.5</v>
      </c>
    </row>
    <row r="39" spans="1:14" ht="13.5" thickBot="1" x14ac:dyDescent="0.3">
      <c r="A39" s="58" t="s">
        <v>28</v>
      </c>
      <c r="B39" s="59">
        <f>STDEVP(B27:B36)/SQRT(COUNT(B27:B36))</f>
        <v>736.55986135548289</v>
      </c>
      <c r="C39" s="60">
        <f t="shared" ref="C39:D39" si="3">STDEVP(C27:C36)/SQRT(COUNT(C27:C36))</f>
        <v>4.0907244830029663</v>
      </c>
      <c r="D39" s="61">
        <f t="shared" si="3"/>
        <v>28.631171823730863</v>
      </c>
      <c r="E39" s="41"/>
      <c r="F39" s="58" t="s">
        <v>28</v>
      </c>
      <c r="G39" s="59">
        <f>STDEVP(G27:G36)/SQRT(COUNT(G27:G36))</f>
        <v>1218.9887945762659</v>
      </c>
      <c r="H39" s="60">
        <f t="shared" ref="H39:I39" si="4">STDEVP(H27:H36)/SQRT(COUNT(H27:H36))</f>
        <v>6.7251368249166559</v>
      </c>
      <c r="I39" s="61">
        <f t="shared" si="4"/>
        <v>47.668658466543825</v>
      </c>
      <c r="K39" s="32" t="s">
        <v>28</v>
      </c>
      <c r="L39" s="20">
        <f>STDEVP(L27:L36)/SQRT(COUNT(L27:L36))</f>
        <v>1732.2767733564101</v>
      </c>
      <c r="M39" s="21">
        <f t="shared" ref="M39:N39" si="5">STDEVP(M27:M36)/SQRT(COUNT(M27:M36))</f>
        <v>9.6027333257440564</v>
      </c>
      <c r="N39" s="22">
        <f t="shared" si="5"/>
        <v>40.711484866066968</v>
      </c>
    </row>
    <row r="40" spans="1:14" x14ac:dyDescent="0.25">
      <c r="A40" s="1"/>
      <c r="B40" s="1"/>
    </row>
    <row r="41" spans="1:14" ht="13.5" thickBot="1" x14ac:dyDescent="0.3"/>
    <row r="42" spans="1:14" x14ac:dyDescent="0.25">
      <c r="A42" s="79" t="s">
        <v>10</v>
      </c>
      <c r="B42" s="84" t="s">
        <v>39</v>
      </c>
      <c r="C42" s="71"/>
      <c r="D42" s="85" t="s">
        <v>40</v>
      </c>
      <c r="E42" s="71"/>
      <c r="F42" s="70" t="s">
        <v>27</v>
      </c>
      <c r="G42" s="73"/>
      <c r="K42" s="86" t="s">
        <v>41</v>
      </c>
      <c r="L42" s="35"/>
    </row>
    <row r="43" spans="1:14" ht="13.5" thickBot="1" x14ac:dyDescent="0.3">
      <c r="A43" s="80"/>
      <c r="B43" s="9" t="s">
        <v>23</v>
      </c>
      <c r="C43" s="8" t="s">
        <v>24</v>
      </c>
      <c r="D43" s="7" t="s">
        <v>23</v>
      </c>
      <c r="E43" s="8" t="s">
        <v>24</v>
      </c>
      <c r="F43" s="9" t="s">
        <v>23</v>
      </c>
      <c r="G43" s="10" t="s">
        <v>24</v>
      </c>
      <c r="K43" s="36" t="s">
        <v>26</v>
      </c>
      <c r="L43" s="37"/>
    </row>
    <row r="44" spans="1:14" x14ac:dyDescent="0.25">
      <c r="A44" s="13" t="s">
        <v>1</v>
      </c>
      <c r="B44" s="42">
        <f>C20/H20</f>
        <v>1.1205793335278611</v>
      </c>
      <c r="C44" s="15">
        <f>_xlfn.T.TEST(C9:C18,H9:H18,$L$44,2)</f>
        <v>0.11498853731825665</v>
      </c>
      <c r="D44" s="16">
        <f>M20/C20</f>
        <v>0.62967802620630764</v>
      </c>
      <c r="E44" s="15">
        <f>_xlfn.T.TEST(M9:M18,C9:C18,$L$44,2)</f>
        <v>5.5162584991664421E-3</v>
      </c>
      <c r="F44" s="14">
        <f>M20/H20</f>
        <v>0.70560418294340332</v>
      </c>
      <c r="G44" s="17">
        <f>_xlfn.T.TEST(M9:M18,H9:H18,$L$44,2)</f>
        <v>3.9929210137246832E-2</v>
      </c>
      <c r="K44" s="38" t="s">
        <v>29</v>
      </c>
      <c r="L44" s="39">
        <v>1</v>
      </c>
    </row>
    <row r="45" spans="1:14" ht="13.5" thickBot="1" x14ac:dyDescent="0.3">
      <c r="A45" s="12" t="s">
        <v>2</v>
      </c>
      <c r="B45" s="9">
        <f>I20/D20</f>
        <v>0.93024672555589394</v>
      </c>
      <c r="C45" s="8">
        <f>_xlfn.T.TEST(D9:D18,I9:I18,$L$44,2)</f>
        <v>0.23536904304652007</v>
      </c>
      <c r="D45" s="7">
        <f>N20/D20</f>
        <v>1.0170575692963753</v>
      </c>
      <c r="E45" s="8">
        <f>_xlfn.T.TEST(N9:N18,D9:D18,$L$44,2)</f>
        <v>0.46219066340729226</v>
      </c>
      <c r="F45" s="9">
        <f>N20/I20</f>
        <v>1.0933202357563852</v>
      </c>
      <c r="G45" s="10">
        <f>_xlfn.T.TEST(N9:N18,I9:I18,$L$44,2)</f>
        <v>0.31994492537049002</v>
      </c>
      <c r="K45" s="40" t="s">
        <v>30</v>
      </c>
      <c r="L45" s="87">
        <v>0.05</v>
      </c>
    </row>
    <row r="46" spans="1:14" ht="13.5" thickBot="1" x14ac:dyDescent="0.3">
      <c r="A46" s="1"/>
      <c r="B46" s="1"/>
      <c r="C46" s="1"/>
      <c r="D46" s="1"/>
      <c r="E46" s="1"/>
      <c r="F46" s="1"/>
      <c r="G46" s="1"/>
    </row>
    <row r="47" spans="1:14" x14ac:dyDescent="0.25">
      <c r="A47" s="79" t="s">
        <v>16</v>
      </c>
      <c r="B47" s="70" t="s">
        <v>22</v>
      </c>
      <c r="C47" s="71"/>
      <c r="D47" s="72" t="s">
        <v>25</v>
      </c>
      <c r="E47" s="71"/>
      <c r="F47" s="70" t="s">
        <v>27</v>
      </c>
      <c r="G47" s="73"/>
      <c r="I47" s="41" t="s">
        <v>37</v>
      </c>
    </row>
    <row r="48" spans="1:14" ht="13.5" thickBot="1" x14ac:dyDescent="0.3">
      <c r="A48" s="80"/>
      <c r="B48" s="9" t="s">
        <v>23</v>
      </c>
      <c r="C48" s="8" t="s">
        <v>24</v>
      </c>
      <c r="D48" s="7" t="s">
        <v>23</v>
      </c>
      <c r="E48" s="8" t="s">
        <v>24</v>
      </c>
      <c r="F48" s="9" t="s">
        <v>23</v>
      </c>
      <c r="G48" s="10" t="s">
        <v>24</v>
      </c>
      <c r="N48" s="41" t="s">
        <v>38</v>
      </c>
    </row>
    <row r="49" spans="1:7" x14ac:dyDescent="0.25">
      <c r="A49" s="13" t="s">
        <v>1</v>
      </c>
      <c r="B49" s="14">
        <f>H38/C38</f>
        <v>0.91569869598738551</v>
      </c>
      <c r="C49" s="15">
        <f>_xlfn.T.TEST(C27:C36,H27:H36,$L$44,2)</f>
        <v>0.17705476308573503</v>
      </c>
      <c r="D49" s="16">
        <f>M38/C38</f>
        <v>0.56601019907443106</v>
      </c>
      <c r="E49" s="15">
        <f>_xlfn.T.TEST(M27:M36,C27:C36,$L$44,2)</f>
        <v>8.3244478164339888E-4</v>
      </c>
      <c r="F49" s="14">
        <f>M38/H38</f>
        <v>0.61811838496079752</v>
      </c>
      <c r="G49" s="17">
        <f>_xlfn.T.TEST(M27:M36,H27:H36,$L$44,2)</f>
        <v>8.1580954811394293E-3</v>
      </c>
    </row>
    <row r="50" spans="1:7" ht="13.5" thickBot="1" x14ac:dyDescent="0.3">
      <c r="A50" s="12" t="s">
        <v>2</v>
      </c>
      <c r="B50" s="9">
        <f>I38/D38</f>
        <v>1.0095269382391592</v>
      </c>
      <c r="C50" s="8">
        <f>_xlfn.T.TEST(D27:D36,I27:I36,$L$44,2)</f>
        <v>0.48054233818187198</v>
      </c>
      <c r="D50" s="7">
        <f>N38/D38</f>
        <v>0.86892247043364002</v>
      </c>
      <c r="E50" s="8">
        <f>_xlfn.T.TEST(N27:N36,D27:D36,$L$44,2)</f>
        <v>0.22839268320494671</v>
      </c>
      <c r="F50" s="9">
        <f>N38/I38</f>
        <v>0.86072242108688579</v>
      </c>
      <c r="G50" s="10">
        <f>_xlfn.T.TEST(N27:N36,I27:I36,$L$44,2)</f>
        <v>0.26267275347040997</v>
      </c>
    </row>
    <row r="51" spans="1:7" ht="13.5" thickBot="1" x14ac:dyDescent="0.3">
      <c r="A51" s="1"/>
      <c r="B51" s="1"/>
      <c r="C51" s="1"/>
      <c r="D51" s="1"/>
      <c r="E51" s="1"/>
      <c r="F51" s="1"/>
      <c r="G51" s="1"/>
    </row>
    <row r="52" spans="1:7" x14ac:dyDescent="0.25">
      <c r="A52" s="68" t="s">
        <v>36</v>
      </c>
      <c r="B52" s="70" t="s">
        <v>34</v>
      </c>
      <c r="C52" s="71"/>
      <c r="D52" s="72" t="s">
        <v>35</v>
      </c>
      <c r="E52" s="71"/>
      <c r="F52" s="70" t="s">
        <v>33</v>
      </c>
      <c r="G52" s="73"/>
    </row>
    <row r="53" spans="1:7" ht="13.5" thickBot="1" x14ac:dyDescent="0.3">
      <c r="A53" s="69"/>
      <c r="B53" s="9" t="s">
        <v>23</v>
      </c>
      <c r="C53" s="8" t="s">
        <v>24</v>
      </c>
      <c r="D53" s="7" t="s">
        <v>23</v>
      </c>
      <c r="E53" s="8" t="s">
        <v>24</v>
      </c>
      <c r="F53" s="9" t="s">
        <v>23</v>
      </c>
      <c r="G53" s="10" t="s">
        <v>24</v>
      </c>
    </row>
    <row r="54" spans="1:7" x14ac:dyDescent="0.25">
      <c r="A54" s="13" t="s">
        <v>1</v>
      </c>
      <c r="B54" s="14">
        <f>C20/C38</f>
        <v>1.3204473048889205</v>
      </c>
      <c r="C54" s="15">
        <f>_xlfn.T.TEST(C9:C18,C27:C36,$L$44,2)</f>
        <v>3.3285495557152251E-4</v>
      </c>
      <c r="D54" s="16">
        <f>H20/H38</f>
        <v>1.2868439056340435</v>
      </c>
      <c r="E54" s="15">
        <f>_xlfn.T.TEST(H9:H18,H27:H36,$L$44,2)</f>
        <v>2.2408077819623035E-2</v>
      </c>
      <c r="F54" s="14">
        <f>M20/M38</f>
        <v>1.4689782163140073</v>
      </c>
      <c r="G54" s="17">
        <f>_xlfn.T.TEST(M9:M18,M27:M36,$L$44,2)</f>
        <v>9.3685987063237539E-2</v>
      </c>
    </row>
    <row r="55" spans="1:7" ht="13.5" thickBot="1" x14ac:dyDescent="0.3">
      <c r="A55" s="12" t="s">
        <v>2</v>
      </c>
      <c r="B55" s="9">
        <f>D20/D38</f>
        <v>1.0785151116951381</v>
      </c>
      <c r="C55" s="8">
        <f>_xlfn.T.TEST(D9:D18,D27:D36,$L$44,2)</f>
        <v>0.25732991278342088</v>
      </c>
      <c r="D55" s="7">
        <f>I20/I38</f>
        <v>0.99381711682395046</v>
      </c>
      <c r="E55" s="8">
        <f>_xlfn.T.TEST(I9:I18,I27:I36,$L$44,2)</f>
        <v>0.48659553767499236</v>
      </c>
      <c r="F55" s="9">
        <f>N20/N38</f>
        <v>1.2623818525519848</v>
      </c>
      <c r="G55" s="10">
        <f>_xlfn.T.TEST(N9:N18,N27:N36,$L$44,2)</f>
        <v>0.1659650106337609</v>
      </c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41"/>
      <c r="B58" s="4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</row>
  </sheetData>
  <mergeCells count="22">
    <mergeCell ref="K5:K8"/>
    <mergeCell ref="A23:A26"/>
    <mergeCell ref="F23:F26"/>
    <mergeCell ref="K23:K26"/>
    <mergeCell ref="F3:I3"/>
    <mergeCell ref="K3:N3"/>
    <mergeCell ref="A3:D3"/>
    <mergeCell ref="A52:A53"/>
    <mergeCell ref="B52:C52"/>
    <mergeCell ref="D52:E52"/>
    <mergeCell ref="F52:G52"/>
    <mergeCell ref="A1:D2"/>
    <mergeCell ref="A5:A8"/>
    <mergeCell ref="F5:F8"/>
    <mergeCell ref="A47:A48"/>
    <mergeCell ref="B47:C47"/>
    <mergeCell ref="D47:E47"/>
    <mergeCell ref="F47:G47"/>
    <mergeCell ref="D42:E42"/>
    <mergeCell ref="F42:G42"/>
    <mergeCell ref="B42:C42"/>
    <mergeCell ref="A42:A43"/>
  </mergeCells>
  <conditionalFormatting sqref="C44:C45 E44:E45 G44:G45 C49:C50 E49:E50 G49:G50 C54:C55 E54:E55 G54:G55">
    <cfRule type="cellIs" dxfId="0" priority="17" operator="lessThanOrEqual">
      <formula>$L$45</formula>
    </cfRule>
  </conditionalFormatting>
  <pageMargins left="0.25" right="0.25" top="0.75" bottom="0.75" header="0.3" footer="0.3"/>
  <pageSetup paperSize="9" scale="68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Naturhistoriske Museum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Jensen</dc:creator>
  <cp:lastModifiedBy>Per Walter Kania</cp:lastModifiedBy>
  <cp:lastPrinted>2017-08-22T13:46:27Z</cp:lastPrinted>
  <dcterms:created xsi:type="dcterms:W3CDTF">2017-05-03T08:25:20Z</dcterms:created>
  <dcterms:modified xsi:type="dcterms:W3CDTF">2018-05-02T13:31:53Z</dcterms:modified>
</cp:coreProperties>
</file>