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8100" windowHeight="4695" tabRatio="753"/>
  </bookViews>
  <sheets>
    <sheet name="lamp changing" sheetId="4" r:id="rId1"/>
    <sheet name="fluor before lampchange in tijd" sheetId="5" r:id="rId2"/>
    <sheet name="different timepoints" sheetId="2" r:id="rId3"/>
    <sheet name="roche spectra" sheetId="3" r:id="rId4"/>
    <sheet name="cleaning lens LC2LC1" sheetId="12" r:id="rId5"/>
    <sheet name="gebruiken voor artikel" sheetId="13" r:id="rId6"/>
    <sheet name="Fam monoplex MFP" sheetId="10" r:id="rId7"/>
    <sheet name="PCR mix" sheetId="9" r:id="rId8"/>
    <sheet name="MFP efficiency's" sheetId="11" r:id="rId9"/>
    <sheet name="plate for efficiency" sheetId="8" r:id="rId10"/>
    <sheet name="scatter plot" sheetId="6" r:id="rId11"/>
    <sheet name="Blad1" sheetId="14" r:id="rId12"/>
  </sheets>
  <externalReferences>
    <externalReference r:id="rId13"/>
  </externalReferences>
  <calcPr calcId="145621"/>
</workbook>
</file>

<file path=xl/calcChain.xml><?xml version="1.0" encoding="utf-8"?>
<calcChain xmlns="http://schemas.openxmlformats.org/spreadsheetml/2006/main">
  <c r="D20" i="13" l="1"/>
  <c r="C20" i="13"/>
  <c r="D19" i="13"/>
  <c r="C19" i="13"/>
  <c r="D18" i="13"/>
  <c r="C18" i="13"/>
  <c r="D17" i="13"/>
  <c r="C17" i="13"/>
  <c r="D16" i="13"/>
  <c r="C16" i="13"/>
  <c r="D15" i="13"/>
  <c r="C15" i="13"/>
  <c r="D14" i="13"/>
  <c r="C14" i="13"/>
  <c r="D13" i="13"/>
  <c r="C13" i="13"/>
  <c r="D12" i="13"/>
  <c r="C12" i="13"/>
  <c r="D11" i="13"/>
  <c r="C11" i="13"/>
  <c r="D10" i="13"/>
  <c r="C10" i="13"/>
  <c r="D9" i="13"/>
  <c r="C9" i="13"/>
  <c r="D8" i="13"/>
  <c r="C8" i="13"/>
  <c r="V6" i="12"/>
  <c r="E19" i="11"/>
  <c r="E18" i="11"/>
  <c r="E17" i="11"/>
  <c r="E16" i="11"/>
  <c r="E15" i="11"/>
  <c r="E14" i="11"/>
  <c r="E13" i="11"/>
  <c r="E12" i="11"/>
  <c r="E11" i="11"/>
  <c r="E10" i="11"/>
  <c r="E9" i="11"/>
  <c r="E7" i="11"/>
  <c r="E6" i="11"/>
  <c r="E5" i="11"/>
  <c r="E4" i="11"/>
  <c r="E3" i="11"/>
  <c r="E2" i="11"/>
  <c r="T50" i="10"/>
  <c r="D46" i="10"/>
  <c r="E46" i="10"/>
  <c r="T45" i="10"/>
  <c r="E45" i="10"/>
  <c r="D44" i="10"/>
  <c r="E44" i="10"/>
  <c r="D43" i="10"/>
  <c r="E43" i="10"/>
  <c r="D42" i="10"/>
  <c r="E42" i="10"/>
  <c r="T40" i="10"/>
  <c r="E28" i="10"/>
  <c r="D28" i="10"/>
  <c r="E27" i="10"/>
  <c r="D27" i="10"/>
  <c r="E26" i="10"/>
  <c r="D26" i="10"/>
  <c r="E25" i="10"/>
  <c r="D25" i="10"/>
  <c r="E24" i="10"/>
  <c r="D24" i="10"/>
  <c r="E10" i="10"/>
  <c r="D10" i="10"/>
  <c r="E9" i="10"/>
  <c r="D9" i="10"/>
  <c r="E8" i="10"/>
  <c r="D8" i="10"/>
  <c r="E7" i="10"/>
  <c r="D7" i="10"/>
  <c r="E6" i="10"/>
  <c r="D6" i="10"/>
  <c r="H71" i="9"/>
  <c r="I71" i="9"/>
  <c r="H70" i="9"/>
  <c r="I70" i="9"/>
  <c r="H69" i="9"/>
  <c r="I69" i="9"/>
  <c r="I68" i="9"/>
  <c r="H65" i="9"/>
  <c r="I65" i="9"/>
  <c r="H64" i="9"/>
  <c r="I64" i="9"/>
  <c r="H63" i="9"/>
  <c r="I63" i="9"/>
  <c r="H62" i="9"/>
  <c r="I62" i="9"/>
  <c r="H61" i="9"/>
  <c r="I61" i="9"/>
  <c r="H60" i="9"/>
  <c r="H66" i="9"/>
  <c r="I66" i="9"/>
  <c r="I59" i="9"/>
  <c r="I55" i="9"/>
  <c r="H55" i="9"/>
  <c r="I54" i="9"/>
  <c r="I53" i="9"/>
  <c r="I52" i="9"/>
  <c r="I51" i="9"/>
  <c r="I48" i="9"/>
  <c r="H48" i="9"/>
  <c r="I47" i="9"/>
  <c r="H47" i="9"/>
  <c r="I46" i="9"/>
  <c r="H46" i="9"/>
  <c r="H49" i="9"/>
  <c r="I49" i="9"/>
  <c r="I45" i="9"/>
  <c r="H42" i="9"/>
  <c r="I42" i="9"/>
  <c r="H41" i="9"/>
  <c r="I41" i="9"/>
  <c r="H40" i="9"/>
  <c r="H43" i="9"/>
  <c r="I43" i="9"/>
  <c r="I39" i="9"/>
  <c r="I36" i="9"/>
  <c r="H36" i="9"/>
  <c r="I35" i="9"/>
  <c r="H35" i="9"/>
  <c r="I34" i="9"/>
  <c r="H34" i="9"/>
  <c r="H37" i="9"/>
  <c r="I37" i="9"/>
  <c r="I33" i="9"/>
  <c r="H30" i="9"/>
  <c r="I30" i="9"/>
  <c r="H29" i="9"/>
  <c r="I29" i="9"/>
  <c r="H28" i="9"/>
  <c r="H31" i="9"/>
  <c r="I31" i="9"/>
  <c r="I27" i="9"/>
  <c r="I24" i="9"/>
  <c r="H24" i="9"/>
  <c r="I23" i="9"/>
  <c r="H23" i="9"/>
  <c r="I22" i="9"/>
  <c r="H22" i="9"/>
  <c r="I21" i="9"/>
  <c r="H21" i="9"/>
  <c r="I20" i="9"/>
  <c r="H20" i="9"/>
  <c r="I19" i="9"/>
  <c r="H19" i="9"/>
  <c r="I18" i="9"/>
  <c r="H18" i="9"/>
  <c r="I17" i="9"/>
  <c r="H17" i="9"/>
  <c r="I16" i="9"/>
  <c r="H16" i="9"/>
  <c r="I15" i="9"/>
  <c r="H15" i="9"/>
  <c r="I14" i="9"/>
  <c r="H14" i="9"/>
  <c r="I13" i="9"/>
  <c r="H13" i="9"/>
  <c r="I12" i="9"/>
  <c r="H12" i="9"/>
  <c r="I11" i="9"/>
  <c r="H11" i="9"/>
  <c r="I10" i="9"/>
  <c r="H10" i="9"/>
  <c r="H25" i="9"/>
  <c r="I25" i="9"/>
  <c r="I9" i="9"/>
  <c r="H6" i="9"/>
  <c r="I6" i="9"/>
  <c r="H5" i="9"/>
  <c r="I5" i="9"/>
  <c r="H4" i="9"/>
  <c r="H7" i="9"/>
  <c r="I7" i="9"/>
  <c r="I3" i="9"/>
  <c r="I4" i="9"/>
  <c r="I28" i="9"/>
  <c r="I40" i="9"/>
  <c r="I60" i="9"/>
  <c r="H72" i="9"/>
  <c r="I72" i="9"/>
</calcChain>
</file>

<file path=xl/sharedStrings.xml><?xml version="1.0" encoding="utf-8"?>
<sst xmlns="http://schemas.openxmlformats.org/spreadsheetml/2006/main" count="1558" uniqueCount="533">
  <si>
    <t>LC1</t>
  </si>
  <si>
    <t>LC2</t>
  </si>
  <si>
    <t>LC4</t>
  </si>
  <si>
    <t>C.coli</t>
  </si>
  <si>
    <t>10^1</t>
  </si>
  <si>
    <t>10^2</t>
  </si>
  <si>
    <t>10^3</t>
  </si>
  <si>
    <t>Salm</t>
  </si>
  <si>
    <t>Stec</t>
  </si>
  <si>
    <t>Giardia</t>
  </si>
  <si>
    <t>Shig</t>
  </si>
  <si>
    <t>Yers</t>
  </si>
  <si>
    <t>Cjej</t>
  </si>
  <si>
    <t>Df</t>
  </si>
  <si>
    <t>Crypto</t>
  </si>
  <si>
    <t>LC1 (2)</t>
  </si>
  <si>
    <t>LC2 (2)</t>
  </si>
  <si>
    <t>LC4 (2)</t>
  </si>
  <si>
    <t>LC1*</t>
  </si>
  <si>
    <t>LC2*</t>
  </si>
  <si>
    <t>LC5</t>
  </si>
  <si>
    <t>LC6</t>
  </si>
  <si>
    <t>3.6</t>
  </si>
  <si>
    <t>4.3</t>
  </si>
  <si>
    <t>4.5</t>
  </si>
  <si>
    <t>3.5</t>
  </si>
  <si>
    <t>5.5</t>
  </si>
  <si>
    <t>0.8</t>
  </si>
  <si>
    <t>0.9</t>
  </si>
  <si>
    <t>7.0</t>
  </si>
  <si>
    <t>Hoogte fluorescentie</t>
  </si>
  <si>
    <t>Cp-waarden</t>
  </si>
  <si>
    <t>C+ target</t>
  </si>
  <si>
    <t>FAM</t>
  </si>
  <si>
    <t>30.63</t>
  </si>
  <si>
    <t>30.67</t>
  </si>
  <si>
    <t>30.44</t>
  </si>
  <si>
    <t>30.31</t>
  </si>
  <si>
    <t>30.36</t>
  </si>
  <si>
    <t>31.68</t>
  </si>
  <si>
    <t>30.94</t>
  </si>
  <si>
    <t>31.29</t>
  </si>
  <si>
    <t>31.20</t>
  </si>
  <si>
    <t>31.10</t>
  </si>
  <si>
    <t>31.80</t>
  </si>
  <si>
    <t>31.99</t>
  </si>
  <si>
    <t>32.00</t>
  </si>
  <si>
    <t>32.14</t>
  </si>
  <si>
    <t>32.11</t>
  </si>
  <si>
    <t>E.histolytica</t>
  </si>
  <si>
    <t>35.35</t>
  </si>
  <si>
    <t>34.56</t>
  </si>
  <si>
    <t>34.82</t>
  </si>
  <si>
    <t>34.58</t>
  </si>
  <si>
    <t>35.56</t>
  </si>
  <si>
    <t>Red 610</t>
  </si>
  <si>
    <t>Salmonella</t>
  </si>
  <si>
    <t>31.95</t>
  </si>
  <si>
    <t>31.47</t>
  </si>
  <si>
    <t>31.58</t>
  </si>
  <si>
    <t>31.33</t>
  </si>
  <si>
    <t>30.76</t>
  </si>
  <si>
    <t>Shigella</t>
  </si>
  <si>
    <t>33.60</t>
  </si>
  <si>
    <t>33.18</t>
  </si>
  <si>
    <t>33.20</t>
  </si>
  <si>
    <t>33.04</t>
  </si>
  <si>
    <t>33.37</t>
  </si>
  <si>
    <t>33.55</t>
  </si>
  <si>
    <t>34.65</t>
  </si>
  <si>
    <t>34.88</t>
  </si>
  <si>
    <t>34.94</t>
  </si>
  <si>
    <t>34.72</t>
  </si>
  <si>
    <t>HEX</t>
  </si>
  <si>
    <t>C.jejuni</t>
  </si>
  <si>
    <t>32.97</t>
  </si>
  <si>
    <t>33.31</t>
  </si>
  <si>
    <t>33.45</t>
  </si>
  <si>
    <t>33.32</t>
  </si>
  <si>
    <t>Yersinia</t>
  </si>
  <si>
    <t>32.49</t>
  </si>
  <si>
    <t>32.99</t>
  </si>
  <si>
    <t>32.91</t>
  </si>
  <si>
    <t>33.46</t>
  </si>
  <si>
    <t>32.52</t>
  </si>
  <si>
    <t>Dienta</t>
  </si>
  <si>
    <t>32.07</t>
  </si>
  <si>
    <t>31.75</t>
  </si>
  <si>
    <t>32.12</t>
  </si>
  <si>
    <t>32.15</t>
  </si>
  <si>
    <t>E.dispar</t>
  </si>
  <si>
    <t>33.27</t>
  </si>
  <si>
    <t>32.95</t>
  </si>
  <si>
    <t>33.06</t>
  </si>
  <si>
    <t>32.96</t>
  </si>
  <si>
    <t>33.00</t>
  </si>
  <si>
    <t>Cy5</t>
  </si>
  <si>
    <t>Cyano-1</t>
  </si>
  <si>
    <t>31.86</t>
  </si>
  <si>
    <t>31.82</t>
  </si>
  <si>
    <t>31.83</t>
  </si>
  <si>
    <t>31.92</t>
  </si>
  <si>
    <t>fam</t>
  </si>
  <si>
    <t>red610</t>
  </si>
  <si>
    <t>hex</t>
  </si>
  <si>
    <t>cy5</t>
  </si>
  <si>
    <t>LC1 voor</t>
  </si>
  <si>
    <t>LC2 voor</t>
  </si>
  <si>
    <t>LC4 voor</t>
  </si>
  <si>
    <t>LC1 na</t>
  </si>
  <si>
    <t>LC2 na</t>
  </si>
  <si>
    <t>LC4 na</t>
  </si>
  <si>
    <t>LC1 tijd</t>
  </si>
  <si>
    <t>LC4 tijd</t>
  </si>
  <si>
    <t>STEC</t>
  </si>
  <si>
    <t>dienta</t>
  </si>
  <si>
    <t>Red610</t>
  </si>
  <si>
    <t>crypto</t>
  </si>
  <si>
    <t>MFP1</t>
  </si>
  <si>
    <t>MFP2</t>
  </si>
  <si>
    <t>MFP3</t>
  </si>
  <si>
    <t>MFP4</t>
  </si>
  <si>
    <t>Label</t>
  </si>
  <si>
    <t>MTB</t>
  </si>
  <si>
    <t>PCP</t>
  </si>
  <si>
    <t>x</t>
  </si>
  <si>
    <t>okt.LC</t>
  </si>
  <si>
    <t>Type II</t>
  </si>
  <si>
    <t>Type III</t>
  </si>
  <si>
    <t>Type I</t>
  </si>
  <si>
    <t>LC1 before</t>
  </si>
  <si>
    <t>LC4 before</t>
  </si>
  <si>
    <t>LC4 after</t>
  </si>
  <si>
    <t>cp</t>
  </si>
  <si>
    <t>fluor</t>
  </si>
  <si>
    <t>mfp1</t>
  </si>
  <si>
    <t>30,22/30,22</t>
  </si>
  <si>
    <t>28,8/27,6</t>
  </si>
  <si>
    <t>30,45/30,25</t>
  </si>
  <si>
    <t>30,47/28,67</t>
  </si>
  <si>
    <t>30,22/30,35</t>
  </si>
  <si>
    <t>29,9/29,1</t>
  </si>
  <si>
    <t>33,87/33,81</t>
  </si>
  <si>
    <t>34,7/33,2</t>
  </si>
  <si>
    <t>33,86/33,70</t>
  </si>
  <si>
    <t>31,7/30,3</t>
  </si>
  <si>
    <t>33,74/33,76</t>
  </si>
  <si>
    <t>32,7/33,9</t>
  </si>
  <si>
    <t>salmonella</t>
  </si>
  <si>
    <t>30,97/30,93</t>
  </si>
  <si>
    <t>17,53/17,23</t>
  </si>
  <si>
    <t>31,06/30,95</t>
  </si>
  <si>
    <t>16,7/16,5</t>
  </si>
  <si>
    <t>31,15/31,13</t>
  </si>
  <si>
    <t>17,0/17,2</t>
  </si>
  <si>
    <t>mfp2</t>
  </si>
  <si>
    <t>shigella</t>
  </si>
  <si>
    <t>32,51/32,05</t>
  </si>
  <si>
    <t>16,16/16,06</t>
  </si>
  <si>
    <t>32,19/32,46</t>
  </si>
  <si>
    <t>13,4/13,3</t>
  </si>
  <si>
    <t>32,14/32,49</t>
  </si>
  <si>
    <t>16,0/16,3</t>
  </si>
  <si>
    <t>yersinia</t>
  </si>
  <si>
    <t>32,59/32,80</t>
  </si>
  <si>
    <t>14,5/14,1</t>
  </si>
  <si>
    <t>32,96/32,75</t>
  </si>
  <si>
    <t>16,1/15,8</t>
  </si>
  <si>
    <t>32,69/32,74</t>
  </si>
  <si>
    <t>14,2/14,0</t>
  </si>
  <si>
    <t>mfp3</t>
  </si>
  <si>
    <t>stec</t>
  </si>
  <si>
    <t>31,16/31,46</t>
  </si>
  <si>
    <t>30,5/29,95</t>
  </si>
  <si>
    <t>30,91/31,04</t>
  </si>
  <si>
    <t>29,7/28,5</t>
  </si>
  <si>
    <t>31,13/31,45</t>
  </si>
  <si>
    <t>29,3/29,3</t>
  </si>
  <si>
    <t>mfp4</t>
  </si>
  <si>
    <t>31,14/31,03</t>
  </si>
  <si>
    <t>23,722/23,122</t>
  </si>
  <si>
    <t>30,95/30,95</t>
  </si>
  <si>
    <t>22,6/22,4</t>
  </si>
  <si>
    <t>30,88/30,88</t>
  </si>
  <si>
    <t>21,8/23,2</t>
  </si>
  <si>
    <t>30,99/31,05</t>
  </si>
  <si>
    <t>12,5/12,6</t>
  </si>
  <si>
    <t>30,81/30,84</t>
  </si>
  <si>
    <t>12,6/12,4</t>
  </si>
  <si>
    <t>35,30/30,93</t>
  </si>
  <si>
    <t>12,2/12,4</t>
  </si>
  <si>
    <t>giardia</t>
  </si>
  <si>
    <t>31,28/31,42</t>
  </si>
  <si>
    <t>24,47/22,47</t>
  </si>
  <si>
    <t>31,36/31,11</t>
  </si>
  <si>
    <t>24,0/22,0</t>
  </si>
  <si>
    <t>31,08/31,13</t>
  </si>
  <si>
    <t>23,9/22,1</t>
  </si>
  <si>
    <t>30,14/30,15</t>
  </si>
  <si>
    <t>12,493/12,993</t>
  </si>
  <si>
    <t>30,04/30,06</t>
  </si>
  <si>
    <t>12,7/13,3</t>
  </si>
  <si>
    <t>30,11/30,13</t>
  </si>
  <si>
    <t>13,14/13,44</t>
  </si>
  <si>
    <t>33,69/33,62</t>
  </si>
  <si>
    <t>16,72/17,12</t>
  </si>
  <si>
    <t>33,74/33,54</t>
  </si>
  <si>
    <t>14,6/15,4</t>
  </si>
  <si>
    <t>33,75/33,63</t>
  </si>
  <si>
    <t>14,9/15,1</t>
  </si>
  <si>
    <t>31,01/30,82</t>
  </si>
  <si>
    <t>3,66/4,16</t>
  </si>
  <si>
    <t>30,84/30,94</t>
  </si>
  <si>
    <t>3,6/3,8</t>
  </si>
  <si>
    <t>30,82/30,80</t>
  </si>
  <si>
    <t>3,8/4,05</t>
  </si>
  <si>
    <t>32,42/32,30</t>
  </si>
  <si>
    <t>3,38/3,42</t>
  </si>
  <si>
    <t>32,64/31,98</t>
  </si>
  <si>
    <t>3,27/3,37</t>
  </si>
  <si>
    <t>32,50/32,52</t>
  </si>
  <si>
    <t>3,30/3,32</t>
  </si>
  <si>
    <t>32,51/32,60</t>
  </si>
  <si>
    <t>5,8/6,07</t>
  </si>
  <si>
    <t>32,81/32,64</t>
  </si>
  <si>
    <t>5,6/5,7</t>
  </si>
  <si>
    <t>32,61/32,80</t>
  </si>
  <si>
    <t>5,7/5,8</t>
  </si>
  <si>
    <t>31,19/31,26</t>
  </si>
  <si>
    <t>12,23/12,53</t>
  </si>
  <si>
    <t>30,72/30,93</t>
  </si>
  <si>
    <t>9,7/13,2</t>
  </si>
  <si>
    <t>30,74/30,89</t>
  </si>
  <si>
    <t>10,65/11,55</t>
  </si>
  <si>
    <t>30,86/30,93</t>
  </si>
  <si>
    <t>8,58/8,85</t>
  </si>
  <si>
    <t>30,94/30,73</t>
  </si>
  <si>
    <t>8,5/8,7</t>
  </si>
  <si>
    <t>30,81/30,85</t>
  </si>
  <si>
    <t>8,28/8,48</t>
  </si>
  <si>
    <t>31,12/31,04</t>
  </si>
  <si>
    <t>2,13/2,47</t>
  </si>
  <si>
    <t>30,80/30,83</t>
  </si>
  <si>
    <t>2,057/2,357</t>
  </si>
  <si>
    <t>30,86/30,89</t>
  </si>
  <si>
    <t>2,12/2,37</t>
  </si>
  <si>
    <t>31,14/31,10</t>
  </si>
  <si>
    <t>8,98/9,08</t>
  </si>
  <si>
    <t>31,03/31,02</t>
  </si>
  <si>
    <t>9,12/9,52</t>
  </si>
  <si>
    <t>31,02/31,14</t>
  </si>
  <si>
    <t>8,61/9,21</t>
  </si>
  <si>
    <t>gelijk in lc</t>
  </si>
  <si>
    <t>Cjej jan 2014</t>
  </si>
  <si>
    <t>LC6 type 3</t>
  </si>
  <si>
    <t>LC2 type 1</t>
  </si>
  <si>
    <t>LC 2feb</t>
  </si>
  <si>
    <t xml:space="preserve">LC2 eind feb </t>
  </si>
  <si>
    <t>C.coli jan. 2014</t>
  </si>
  <si>
    <t>Salm jan.2014</t>
  </si>
  <si>
    <t>april</t>
  </si>
  <si>
    <t>Emission</t>
  </si>
  <si>
    <t>Filter</t>
  </si>
  <si>
    <t>lightcycler 480  type I</t>
  </si>
  <si>
    <t>lightcycler 480 type II</t>
  </si>
  <si>
    <t>dark</t>
  </si>
  <si>
    <t>450/30</t>
  </si>
  <si>
    <t>483/35</t>
  </si>
  <si>
    <t>523/20</t>
  </si>
  <si>
    <t>558/30</t>
  </si>
  <si>
    <t>615/30</t>
  </si>
  <si>
    <t>440/35</t>
  </si>
  <si>
    <t>465/25</t>
  </si>
  <si>
    <t>498/40</t>
  </si>
  <si>
    <t>533/25</t>
  </si>
  <si>
    <t>618/35</t>
  </si>
  <si>
    <t>500/20</t>
  </si>
  <si>
    <t>533/20</t>
  </si>
  <si>
    <t>568/20</t>
  </si>
  <si>
    <t>610/20</t>
  </si>
  <si>
    <t>640/20</t>
  </si>
  <si>
    <t>670/20</t>
  </si>
  <si>
    <t>488/20</t>
  </si>
  <si>
    <t>510/20</t>
  </si>
  <si>
    <t>580/20</t>
  </si>
  <si>
    <t>660 LP</t>
  </si>
  <si>
    <t>cy5.5</t>
  </si>
  <si>
    <t>Excitation</t>
  </si>
  <si>
    <t>mrt</t>
  </si>
  <si>
    <t>jan</t>
  </si>
  <si>
    <t>Bordetella</t>
  </si>
  <si>
    <t>okt</t>
  </si>
  <si>
    <t>bordetella</t>
  </si>
  <si>
    <t>PBP</t>
  </si>
  <si>
    <t>Cy mfp2</t>
  </si>
  <si>
    <t>Cymfp1</t>
  </si>
  <si>
    <t>Cy mfp3</t>
  </si>
  <si>
    <t>Cy mfp4</t>
  </si>
  <si>
    <t>fluorescentie</t>
  </si>
  <si>
    <t>lc1</t>
  </si>
  <si>
    <t>lc2</t>
  </si>
  <si>
    <t>lc4</t>
  </si>
  <si>
    <t>lc5</t>
  </si>
  <si>
    <t>lc6</t>
  </si>
  <si>
    <t>timepoint 1</t>
  </si>
  <si>
    <t>timepoint 2</t>
  </si>
  <si>
    <t>timepoint 3</t>
  </si>
  <si>
    <t>MRP</t>
  </si>
  <si>
    <t>D.fragilis</t>
  </si>
  <si>
    <t>Y.enterocolitica</t>
  </si>
  <si>
    <t>S.dysenteriae/EIEC</t>
  </si>
  <si>
    <t>S.enterica</t>
  </si>
  <si>
    <t>Cryptosporidium spp.</t>
  </si>
  <si>
    <t>G.lamblia</t>
  </si>
  <si>
    <t>B.pertussis</t>
  </si>
  <si>
    <t>P.jiroveci</t>
  </si>
  <si>
    <t xml:space="preserve"> MFP1</t>
  </si>
  <si>
    <t xml:space="preserve"> MFP2</t>
  </si>
  <si>
    <t xml:space="preserve"> MFP3</t>
  </si>
  <si>
    <t xml:space="preserve"> MFP4</t>
  </si>
  <si>
    <t xml:space="preserve"> MRP</t>
  </si>
  <si>
    <t>Before lamp unit change</t>
  </si>
  <si>
    <t>After lamp unit change</t>
  </si>
  <si>
    <t>lc 1</t>
  </si>
  <si>
    <t>lc 2</t>
  </si>
  <si>
    <t>Fam</t>
  </si>
  <si>
    <t>Datum</t>
  </si>
  <si>
    <t>Experiment</t>
  </si>
  <si>
    <t>EP20141006-01</t>
  </si>
  <si>
    <t>Lightcycler</t>
  </si>
  <si>
    <t>Runnummer</t>
  </si>
  <si>
    <t xml:space="preserve">MFP 1 </t>
  </si>
  <si>
    <t>MFP 1</t>
  </si>
  <si>
    <t>MFP 2</t>
  </si>
  <si>
    <t>MFP 3</t>
  </si>
  <si>
    <t>MFP 4</t>
  </si>
  <si>
    <t>A</t>
  </si>
  <si>
    <t>fam c.coli</t>
  </si>
  <si>
    <t>hex c.jejuni</t>
  </si>
  <si>
    <t>red610 salm</t>
  </si>
  <si>
    <t>hex yers</t>
  </si>
  <si>
    <t>red shig</t>
  </si>
  <si>
    <t xml:space="preserve">cy5 </t>
  </si>
  <si>
    <t>fam  stec</t>
  </si>
  <si>
    <t>fam  giardia</t>
  </si>
  <si>
    <t>hex dienta</t>
  </si>
  <si>
    <t>red cryp</t>
  </si>
  <si>
    <t>B</t>
  </si>
  <si>
    <t>C</t>
  </si>
  <si>
    <t>D</t>
  </si>
  <si>
    <t>10^4</t>
  </si>
  <si>
    <t>E</t>
  </si>
  <si>
    <t>C+</t>
  </si>
  <si>
    <t>E. histo</t>
  </si>
  <si>
    <t>F</t>
  </si>
  <si>
    <t>C+ C.coli</t>
  </si>
  <si>
    <t>NTC</t>
  </si>
  <si>
    <t>C+ Giardia</t>
  </si>
  <si>
    <t>E. dispar</t>
  </si>
  <si>
    <t>G</t>
  </si>
  <si>
    <t>C+ Stec</t>
  </si>
  <si>
    <t>C+ E.histo</t>
  </si>
  <si>
    <t xml:space="preserve">HEX </t>
  </si>
  <si>
    <t>H</t>
  </si>
  <si>
    <t>C+ Bp</t>
  </si>
  <si>
    <t xml:space="preserve">C+ Bp </t>
  </si>
  <si>
    <t>C+ Bpp</t>
  </si>
  <si>
    <t>Component</t>
  </si>
  <si>
    <t>Positie</t>
  </si>
  <si>
    <t>stock</t>
  </si>
  <si>
    <t>eindconc</t>
  </si>
  <si>
    <t>1 reactie</t>
  </si>
  <si>
    <t>10 reacties</t>
  </si>
  <si>
    <t>coli</t>
  </si>
  <si>
    <t>roche probe</t>
  </si>
  <si>
    <t>primer 1:Cc-ceuE-fw</t>
  </si>
  <si>
    <t>A51d</t>
  </si>
  <si>
    <t>primer 2:Cc-ceuE4-re</t>
  </si>
  <si>
    <t>probe:Cc-ceuE-pr-FAM</t>
  </si>
  <si>
    <t>water</t>
  </si>
  <si>
    <t>Stx1F934-mod</t>
  </si>
  <si>
    <t>A52c</t>
  </si>
  <si>
    <t>Stx1F934F-mod1d</t>
  </si>
  <si>
    <t>Stx2F-LvI</t>
  </si>
  <si>
    <t>A53a</t>
  </si>
  <si>
    <t>Stx2F-mod4-SLE</t>
  </si>
  <si>
    <t>A54b</t>
  </si>
  <si>
    <t>Stx1R1042-G</t>
  </si>
  <si>
    <t>A52d</t>
  </si>
  <si>
    <t>Stx1R1042-modC</t>
  </si>
  <si>
    <t>Stx1R1042-mod1d</t>
  </si>
  <si>
    <t>Stx2R-G-LvI</t>
  </si>
  <si>
    <t>Stx2R-A-LvI</t>
  </si>
  <si>
    <t>Stx2R-mod4-SLE</t>
  </si>
  <si>
    <t>Stx1P990-mod-MGB</t>
  </si>
  <si>
    <t>A53b</t>
  </si>
  <si>
    <t>Stx1P990-mod1c-MGB</t>
  </si>
  <si>
    <t>Stx1P990-mod1d-MGB</t>
  </si>
  <si>
    <t>Stx2P-LvI-MGB</t>
  </si>
  <si>
    <t>Stx2P-mod3-SLE</t>
  </si>
  <si>
    <t>primer 1: TM-Giardia-80F</t>
  </si>
  <si>
    <t>A54a</t>
  </si>
  <si>
    <t>primer 2: TM-Giardia-127R</t>
  </si>
  <si>
    <t>Probe : TM-Giardia-105</t>
  </si>
  <si>
    <t>Bordetalla</t>
  </si>
  <si>
    <t>Primer 1: Bp-fw</t>
  </si>
  <si>
    <t>A48c</t>
  </si>
  <si>
    <t>Primer 2: Bp-re</t>
  </si>
  <si>
    <t>Probe 1: Bp-pr (FAM)</t>
  </si>
  <si>
    <t>Primer 3: Bpp-a-fw</t>
  </si>
  <si>
    <t>Primer 4: Bpp-re</t>
  </si>
  <si>
    <t>Probe 2: Bpp-pr (red610)</t>
  </si>
  <si>
    <t>e. dispar</t>
  </si>
  <si>
    <t>Roche probe</t>
  </si>
  <si>
    <t>primer 1: EHD-fw</t>
  </si>
  <si>
    <t>A36d</t>
  </si>
  <si>
    <t>primer 2: EHD-re</t>
  </si>
  <si>
    <t>probe 1: ED-pr vic</t>
  </si>
  <si>
    <t>B14b</t>
  </si>
  <si>
    <t>oxa-23</t>
  </si>
  <si>
    <t>fowrad</t>
  </si>
  <si>
    <t>reverse</t>
  </si>
  <si>
    <t>probe</t>
  </si>
  <si>
    <t>voor efficientie</t>
  </si>
  <si>
    <t>probe 1: EH-pr-FAM</t>
  </si>
  <si>
    <t>A15d</t>
  </si>
  <si>
    <t>primer 1: Cyano-fw</t>
  </si>
  <si>
    <t>A36a</t>
  </si>
  <si>
    <t>primer 2: Cyano-re</t>
  </si>
  <si>
    <t>probe: Cyano-pr-670</t>
  </si>
  <si>
    <t>monoplex</t>
  </si>
  <si>
    <t>FAM multiplex</t>
  </si>
  <si>
    <t>FAM monoplex</t>
  </si>
  <si>
    <t>FAM verschil</t>
  </si>
  <si>
    <t>LC 1</t>
  </si>
  <si>
    <t>multi - mono</t>
  </si>
  <si>
    <t>E.histo</t>
  </si>
  <si>
    <t xml:space="preserve">Bordetella </t>
  </si>
  <si>
    <t>LC 2</t>
  </si>
  <si>
    <t>ep20141009-emre01</t>
  </si>
  <si>
    <t>gemiddelde van exp</t>
  </si>
  <si>
    <t>lc 1 artikel</t>
  </si>
  <si>
    <t>LC 4</t>
  </si>
  <si>
    <t>hex gebruikt</t>
  </si>
  <si>
    <t>Multiplex</t>
  </si>
  <si>
    <t>Target</t>
  </si>
  <si>
    <t>Efficientie</t>
  </si>
  <si>
    <t>Afwijking van optimum</t>
  </si>
  <si>
    <t>CYANO</t>
  </si>
  <si>
    <t>CY5</t>
  </si>
  <si>
    <t>C.COLI</t>
  </si>
  <si>
    <t>GIARDIA</t>
  </si>
  <si>
    <t>-</t>
  </si>
  <si>
    <t>verdunning vanuit superstock lukt niet, CP begint ong bij 30</t>
  </si>
  <si>
    <t>NOG LOS</t>
  </si>
  <si>
    <t>E.HISTO</t>
  </si>
  <si>
    <t>MONOPLEX</t>
  </si>
  <si>
    <t>BORDETELLA</t>
  </si>
  <si>
    <t>C.JEJUNI</t>
  </si>
  <si>
    <t>YERSINIA</t>
  </si>
  <si>
    <t>DIENTA</t>
  </si>
  <si>
    <t>E.DISPAR</t>
  </si>
  <si>
    <t>SALMONELLA</t>
  </si>
  <si>
    <t>RED 610</t>
  </si>
  <si>
    <t>SHIGELLA</t>
  </si>
  <si>
    <t>CRYPTO</t>
  </si>
  <si>
    <t>e.histo hex 2,010</t>
  </si>
  <si>
    <t>e.histo fam 1,985</t>
  </si>
  <si>
    <t>Type I, LC2</t>
  </si>
  <si>
    <t>before maintenance mirror</t>
  </si>
  <si>
    <t>Salmonella spp.</t>
  </si>
  <si>
    <t>before maintenance lens</t>
  </si>
  <si>
    <t>after maintenance lens</t>
  </si>
  <si>
    <t>before changing lampunit</t>
  </si>
  <si>
    <t>B.pertus</t>
  </si>
  <si>
    <t>after changing lampunit</t>
  </si>
  <si>
    <t>LC1 after</t>
  </si>
  <si>
    <t>Before lens maintenance</t>
  </si>
  <si>
    <t>After lens maintenance</t>
  </si>
  <si>
    <t xml:space="preserve">          M.tuberculosis</t>
  </si>
  <si>
    <t xml:space="preserve"> data oktober 2013</t>
  </si>
  <si>
    <t>data januari 2014</t>
  </si>
  <si>
    <t>LC</t>
  </si>
  <si>
    <t>fluorescence value is fluctuating</t>
  </si>
  <si>
    <t>after changing lampunit LC1 and LC4</t>
  </si>
  <si>
    <t>after changing lampunit LC2</t>
  </si>
  <si>
    <t>Fluorescence test 1</t>
  </si>
  <si>
    <t>Fluorescence test 2</t>
  </si>
  <si>
    <t>not diluted</t>
  </si>
  <si>
    <t>situation jan.</t>
  </si>
  <si>
    <t>old lampunit</t>
  </si>
  <si>
    <t>changing lampunit</t>
  </si>
  <si>
    <t>these tables show the trend</t>
  </si>
  <si>
    <t>in jan. fluorescence lower than in okt.</t>
  </si>
  <si>
    <t xml:space="preserve">after changing lampunit </t>
  </si>
  <si>
    <t>in time</t>
  </si>
  <si>
    <t>14,6 no change after lampunit replacement is different than with the other dyesand Lc480.</t>
  </si>
  <si>
    <t>march</t>
  </si>
  <si>
    <t>LC1 time</t>
  </si>
  <si>
    <t>LC2 after</t>
  </si>
  <si>
    <t>LC2 time</t>
  </si>
  <si>
    <t xml:space="preserve">No MFP results after 21-02-2014 on this LC… Lampunit is changed on 10-3-2014 </t>
  </si>
  <si>
    <t>LC4 time march</t>
  </si>
  <si>
    <t>lc4 time april</t>
  </si>
  <si>
    <t>LC5 time</t>
  </si>
  <si>
    <t>LC6 time</t>
  </si>
  <si>
    <t>LC4 time</t>
  </si>
  <si>
    <t>lc4 time</t>
  </si>
  <si>
    <t>mean Okt</t>
  </si>
  <si>
    <t>mean Okt 2013</t>
  </si>
  <si>
    <t>meanokt 2013</t>
  </si>
  <si>
    <t>meanokt.2013</t>
  </si>
  <si>
    <t>IC MRP</t>
  </si>
  <si>
    <t>IC</t>
  </si>
  <si>
    <t>IC 1</t>
  </si>
  <si>
    <t>IC 2</t>
  </si>
  <si>
    <t>IC 3</t>
  </si>
  <si>
    <t>IC 4</t>
  </si>
  <si>
    <t>after 2 hr in LC</t>
  </si>
  <si>
    <t>after 4 hr in LC</t>
  </si>
  <si>
    <t>3 time point to get a could sight in wat happens when</t>
  </si>
  <si>
    <t>mean LC6</t>
  </si>
  <si>
    <t>mean LC2</t>
  </si>
  <si>
    <t>positive control target</t>
  </si>
  <si>
    <t>IC-mrp</t>
  </si>
  <si>
    <t>IC MFP1</t>
  </si>
  <si>
    <t>IC MFP2</t>
  </si>
  <si>
    <t>IC MFP3</t>
  </si>
  <si>
    <t>IC MFP4</t>
  </si>
  <si>
    <t>lampunit LC1 to LC4.  LC1 and LC4 need to be similar after lampunit change</t>
  </si>
  <si>
    <t>No similar patern between LC1 and LC4 . Only lampunit change makes no difference. Also spectra of a type 1 LC and a type 2 LC</t>
  </si>
  <si>
    <t>after lampunit change</t>
  </si>
  <si>
    <t>januar fluorescence lower than in okt.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</si>
</sst>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u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b/>
      <strike/>
      <sz val="10"/>
      <name val="Arial"/>
      <family val="2"/>
    </font>
    <font>
      <strike/>
      <sz val="10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6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right"/>
    </xf>
    <xf numFmtId="0" fontId="2" fillId="0" borderId="0" xfId="0" applyFont="1"/>
    <xf numFmtId="0" fontId="1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Fill="1"/>
    <xf numFmtId="0" fontId="0" fillId="0" borderId="0" xfId="0" applyFill="1" applyBorder="1"/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5" borderId="13" xfId="0" applyFill="1" applyBorder="1"/>
    <xf numFmtId="0" fontId="0" fillId="0" borderId="14" xfId="0" applyBorder="1"/>
    <xf numFmtId="0" fontId="0" fillId="6" borderId="15" xfId="0" applyFill="1" applyBorder="1"/>
    <xf numFmtId="0" fontId="0" fillId="6" borderId="13" xfId="0" applyFill="1" applyBorder="1"/>
    <xf numFmtId="0" fontId="0" fillId="6" borderId="16" xfId="0" applyFill="1" applyBorder="1"/>
    <xf numFmtId="0" fontId="0" fillId="7" borderId="15" xfId="0" applyFill="1" applyBorder="1"/>
    <xf numFmtId="0" fontId="0" fillId="7" borderId="16" xfId="0" applyFill="1" applyBorder="1"/>
    <xf numFmtId="0" fontId="0" fillId="0" borderId="15" xfId="0" applyBorder="1"/>
    <xf numFmtId="0" fontId="3" fillId="2" borderId="17" xfId="0" applyFont="1" applyFill="1" applyBorder="1" applyAlignment="1">
      <alignment vertical="center" wrapText="1"/>
    </xf>
    <xf numFmtId="0" fontId="0" fillId="0" borderId="18" xfId="0" applyBorder="1"/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19" xfId="0" applyBorder="1"/>
    <xf numFmtId="0" fontId="0" fillId="0" borderId="20" xfId="0" applyBorder="1"/>
    <xf numFmtId="0" fontId="3" fillId="0" borderId="21" xfId="0" applyFont="1" applyBorder="1" applyAlignment="1">
      <alignment vertical="center" wrapText="1"/>
    </xf>
    <xf numFmtId="0" fontId="0" fillId="0" borderId="22" xfId="0" applyBorder="1"/>
    <xf numFmtId="0" fontId="3" fillId="0" borderId="22" xfId="0" applyFont="1" applyBorder="1" applyAlignment="1">
      <alignment vertical="center" wrapText="1"/>
    </xf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3" fillId="0" borderId="25" xfId="0" applyFont="1" applyBorder="1" applyAlignment="1">
      <alignment vertical="center" wrapText="1"/>
    </xf>
    <xf numFmtId="0" fontId="0" fillId="0" borderId="26" xfId="0" applyBorder="1"/>
    <xf numFmtId="0" fontId="3" fillId="0" borderId="26" xfId="0" applyFont="1" applyBorder="1" applyAlignment="1">
      <alignment vertical="center" wrapText="1"/>
    </xf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3" fillId="0" borderId="2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30" xfId="0" applyBorder="1"/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3" fillId="8" borderId="17" xfId="0" applyFont="1" applyFill="1" applyBorder="1" applyAlignment="1">
      <alignment vertical="center" wrapText="1"/>
    </xf>
    <xf numFmtId="0" fontId="0" fillId="8" borderId="13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36" xfId="0" applyBorder="1"/>
    <xf numFmtId="0" fontId="3" fillId="8" borderId="37" xfId="0" applyFont="1" applyFill="1" applyBorder="1" applyAlignment="1">
      <alignment vertical="center" wrapText="1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38" xfId="0" applyFill="1" applyBorder="1"/>
    <xf numFmtId="0" fontId="0" fillId="0" borderId="39" xfId="0" applyFill="1" applyBorder="1"/>
    <xf numFmtId="0" fontId="0" fillId="0" borderId="40" xfId="0" applyFill="1" applyBorder="1"/>
    <xf numFmtId="0" fontId="0" fillId="0" borderId="41" xfId="0" applyFill="1" applyBorder="1"/>
    <xf numFmtId="0" fontId="0" fillId="0" borderId="42" xfId="0" applyFill="1" applyBorder="1"/>
    <xf numFmtId="0" fontId="0" fillId="0" borderId="43" xfId="0" applyFill="1" applyBorder="1"/>
    <xf numFmtId="0" fontId="0" fillId="0" borderId="44" xfId="0" applyFill="1" applyBorder="1"/>
    <xf numFmtId="0" fontId="0" fillId="0" borderId="45" xfId="0" applyBorder="1"/>
    <xf numFmtId="0" fontId="3" fillId="0" borderId="15" xfId="0" applyFont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5" fillId="0" borderId="21" xfId="0" applyFont="1" applyBorder="1"/>
    <xf numFmtId="0" fontId="5" fillId="0" borderId="40" xfId="0" applyFont="1" applyFill="1" applyBorder="1" applyAlignment="1">
      <alignment horizontal="right"/>
    </xf>
    <xf numFmtId="0" fontId="5" fillId="0" borderId="25" xfId="0" applyFont="1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9" xfId="0" applyBorder="1"/>
    <xf numFmtId="0" fontId="0" fillId="0" borderId="50" xfId="0" applyBorder="1"/>
    <xf numFmtId="0" fontId="3" fillId="0" borderId="48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0" fillId="7" borderId="13" xfId="0" applyFill="1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7" borderId="54" xfId="0" applyFill="1" applyBorder="1"/>
    <xf numFmtId="0" fontId="3" fillId="2" borderId="16" xfId="0" applyFont="1" applyFill="1" applyBorder="1" applyAlignment="1">
      <alignment vertical="center" wrapText="1"/>
    </xf>
    <xf numFmtId="0" fontId="5" fillId="0" borderId="42" xfId="0" applyFont="1" applyBorder="1"/>
    <xf numFmtId="0" fontId="3" fillId="0" borderId="46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45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48" xfId="0" applyFont="1" applyBorder="1"/>
    <xf numFmtId="0" fontId="1" fillId="0" borderId="41" xfId="0" applyFont="1" applyBorder="1"/>
    <xf numFmtId="0" fontId="1" fillId="0" borderId="44" xfId="0" applyFont="1" applyBorder="1"/>
    <xf numFmtId="0" fontId="1" fillId="0" borderId="46" xfId="0" applyFont="1" applyBorder="1"/>
    <xf numFmtId="0" fontId="1" fillId="0" borderId="40" xfId="0" applyFont="1" applyBorder="1"/>
    <xf numFmtId="0" fontId="1" fillId="0" borderId="42" xfId="0" applyFont="1" applyBorder="1"/>
    <xf numFmtId="0" fontId="7" fillId="0" borderId="0" xfId="0" applyFont="1"/>
    <xf numFmtId="0" fontId="0" fillId="0" borderId="5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5" borderId="14" xfId="0" applyFont="1" applyFill="1" applyBorder="1"/>
    <xf numFmtId="0" fontId="1" fillId="5" borderId="45" xfId="0" applyFont="1" applyFill="1" applyBorder="1"/>
    <xf numFmtId="0" fontId="1" fillId="6" borderId="14" xfId="0" applyFont="1" applyFill="1" applyBorder="1"/>
    <xf numFmtId="0" fontId="1" fillId="5" borderId="59" xfId="0" applyFont="1" applyFill="1" applyBorder="1"/>
    <xf numFmtId="0" fontId="1" fillId="6" borderId="18" xfId="0" applyFont="1" applyFill="1" applyBorder="1"/>
    <xf numFmtId="0" fontId="1" fillId="6" borderId="10" xfId="0" applyFont="1" applyFill="1" applyBorder="1"/>
    <xf numFmtId="0" fontId="0" fillId="6" borderId="45" xfId="0" applyFill="1" applyBorder="1"/>
    <xf numFmtId="0" fontId="3" fillId="2" borderId="37" xfId="0" applyFont="1" applyFill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0" fillId="5" borderId="0" xfId="0" applyFill="1"/>
    <xf numFmtId="0" fontId="0" fillId="8" borderId="0" xfId="0" applyFill="1"/>
    <xf numFmtId="49" fontId="0" fillId="0" borderId="0" xfId="0" applyNumberFormat="1"/>
    <xf numFmtId="0" fontId="0" fillId="0" borderId="60" xfId="0" applyBorder="1"/>
    <xf numFmtId="0" fontId="0" fillId="0" borderId="61" xfId="0" applyBorder="1"/>
    <xf numFmtId="0" fontId="0" fillId="8" borderId="43" xfId="0" applyFill="1" applyBorder="1"/>
    <xf numFmtId="0" fontId="0" fillId="8" borderId="44" xfId="0" applyFill="1" applyBorder="1"/>
    <xf numFmtId="0" fontId="6" fillId="0" borderId="1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0" fillId="0" borderId="9" xfId="0" applyFill="1" applyBorder="1"/>
    <xf numFmtId="0" fontId="0" fillId="0" borderId="20" xfId="0" applyFill="1" applyBorder="1"/>
    <xf numFmtId="0" fontId="3" fillId="0" borderId="21" xfId="0" applyFont="1" applyFill="1" applyBorder="1" applyAlignment="1">
      <alignment vertical="center" wrapText="1"/>
    </xf>
    <xf numFmtId="0" fontId="0" fillId="0" borderId="22" xfId="0" applyFill="1" applyBorder="1"/>
    <xf numFmtId="0" fontId="3" fillId="0" borderId="22" xfId="0" applyFont="1" applyFill="1" applyBorder="1" applyAlignment="1">
      <alignment vertical="center" wrapText="1"/>
    </xf>
    <xf numFmtId="0" fontId="0" fillId="0" borderId="21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11" xfId="0" applyFill="1" applyBorder="1"/>
    <xf numFmtId="0" fontId="3" fillId="5" borderId="13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47" xfId="0" applyFont="1" applyBorder="1" applyAlignment="1">
      <alignment horizontal="right" vertical="center" wrapText="1"/>
    </xf>
    <xf numFmtId="0" fontId="0" fillId="7" borderId="7" xfId="0" applyFill="1" applyBorder="1"/>
    <xf numFmtId="0" fontId="0" fillId="5" borderId="7" xfId="0" applyFill="1" applyBorder="1"/>
    <xf numFmtId="0" fontId="0" fillId="6" borderId="7" xfId="0" applyFill="1" applyBorder="1"/>
    <xf numFmtId="0" fontId="1" fillId="0" borderId="52" xfId="0" applyFont="1" applyBorder="1"/>
    <xf numFmtId="0" fontId="1" fillId="0" borderId="3" xfId="0" applyFont="1" applyBorder="1"/>
    <xf numFmtId="0" fontId="1" fillId="0" borderId="53" xfId="0" applyFont="1" applyBorder="1"/>
    <xf numFmtId="0" fontId="0" fillId="0" borderId="64" xfId="0" applyBorder="1"/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62" xfId="0" applyBorder="1"/>
    <xf numFmtId="0" fontId="3" fillId="0" borderId="2" xfId="0" applyFont="1" applyBorder="1" applyAlignment="1">
      <alignment vertical="center" wrapText="1"/>
    </xf>
    <xf numFmtId="0" fontId="0" fillId="0" borderId="63" xfId="0" applyFill="1" applyBorder="1"/>
    <xf numFmtId="0" fontId="10" fillId="9" borderId="4" xfId="0" applyFont="1" applyFill="1" applyBorder="1"/>
    <xf numFmtId="0" fontId="10" fillId="9" borderId="5" xfId="0" applyFont="1" applyFill="1" applyBorder="1"/>
    <xf numFmtId="0" fontId="11" fillId="9" borderId="5" xfId="0" applyFont="1" applyFill="1" applyBorder="1" applyAlignment="1">
      <alignment vertical="center" wrapText="1"/>
    </xf>
    <xf numFmtId="0" fontId="11" fillId="9" borderId="6" xfId="0" applyFont="1" applyFill="1" applyBorder="1" applyAlignment="1">
      <alignment vertical="center" wrapText="1"/>
    </xf>
    <xf numFmtId="0" fontId="0" fillId="5" borderId="5" xfId="0" applyFill="1" applyBorder="1"/>
    <xf numFmtId="0" fontId="3" fillId="2" borderId="45" xfId="0" applyFont="1" applyFill="1" applyBorder="1" applyAlignment="1">
      <alignment vertical="center" wrapText="1"/>
    </xf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10" borderId="47" xfId="0" applyFill="1" applyBorder="1"/>
    <xf numFmtId="0" fontId="0" fillId="10" borderId="1" xfId="0" applyFill="1" applyBorder="1"/>
    <xf numFmtId="0" fontId="0" fillId="10" borderId="43" xfId="0" applyFill="1" applyBorder="1"/>
    <xf numFmtId="0" fontId="0" fillId="10" borderId="0" xfId="0" applyFill="1" applyBorder="1"/>
    <xf numFmtId="0" fontId="5" fillId="0" borderId="0" xfId="0" applyFont="1"/>
    <xf numFmtId="0" fontId="3" fillId="2" borderId="5" xfId="0" applyFont="1" applyFill="1" applyBorder="1" applyAlignment="1">
      <alignment vertical="center" wrapText="1"/>
    </xf>
    <xf numFmtId="0" fontId="0" fillId="7" borderId="5" xfId="0" applyFill="1" applyBorder="1"/>
    <xf numFmtId="0" fontId="0" fillId="8" borderId="5" xfId="0" applyFill="1" applyBorder="1"/>
    <xf numFmtId="0" fontId="0" fillId="7" borderId="6" xfId="0" applyFill="1" applyBorder="1"/>
    <xf numFmtId="0" fontId="3" fillId="0" borderId="5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59" xfId="0" applyBorder="1"/>
    <xf numFmtId="0" fontId="0" fillId="0" borderId="29" xfId="0" applyBorder="1"/>
    <xf numFmtId="0" fontId="3" fillId="0" borderId="29" xfId="0" applyFont="1" applyBorder="1" applyAlignment="1">
      <alignment vertical="center" wrapText="1"/>
    </xf>
    <xf numFmtId="0" fontId="0" fillId="0" borderId="11" xfId="0" applyBorder="1"/>
    <xf numFmtId="0" fontId="5" fillId="0" borderId="29" xfId="0" applyFont="1" applyBorder="1"/>
    <xf numFmtId="0" fontId="0" fillId="0" borderId="12" xfId="0" applyBorder="1"/>
    <xf numFmtId="0" fontId="3" fillId="0" borderId="65" xfId="0" applyFont="1" applyBorder="1" applyAlignment="1">
      <alignment vertical="center" wrapText="1"/>
    </xf>
    <xf numFmtId="0" fontId="0" fillId="0" borderId="65" xfId="0" applyBorder="1"/>
    <xf numFmtId="0" fontId="0" fillId="0" borderId="10" xfId="0" applyBorder="1"/>
    <xf numFmtId="17" fontId="0" fillId="0" borderId="0" xfId="0" applyNumberFormat="1" applyBorder="1"/>
    <xf numFmtId="0" fontId="0" fillId="0" borderId="7" xfId="0" applyFill="1" applyBorder="1"/>
    <xf numFmtId="0" fontId="0" fillId="0" borderId="29" xfId="0" applyFill="1" applyBorder="1"/>
    <xf numFmtId="0" fontId="0" fillId="0" borderId="12" xfId="0" applyFill="1" applyBorder="1"/>
    <xf numFmtId="0" fontId="6" fillId="0" borderId="5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65" xfId="0" applyFont="1" applyBorder="1" applyAlignment="1">
      <alignment vertical="center" wrapText="1"/>
    </xf>
    <xf numFmtId="0" fontId="12" fillId="0" borderId="14" xfId="0" applyFont="1" applyBorder="1"/>
    <xf numFmtId="0" fontId="12" fillId="0" borderId="18" xfId="0" applyFont="1" applyBorder="1"/>
    <xf numFmtId="0" fontId="12" fillId="0" borderId="20" xfId="0" applyFont="1" applyBorder="1"/>
    <xf numFmtId="0" fontId="1" fillId="0" borderId="14" xfId="0" applyFont="1" applyBorder="1"/>
    <xf numFmtId="0" fontId="1" fillId="0" borderId="7" xfId="0" applyFont="1" applyBorder="1"/>
    <xf numFmtId="0" fontId="1" fillId="0" borderId="20" xfId="0" applyFont="1" applyBorder="1"/>
    <xf numFmtId="0" fontId="1" fillId="0" borderId="18" xfId="0" applyFont="1" applyBorder="1"/>
    <xf numFmtId="0" fontId="1" fillId="0" borderId="36" xfId="0" applyFont="1" applyBorder="1"/>
    <xf numFmtId="0" fontId="13" fillId="0" borderId="0" xfId="0" applyFont="1" applyBorder="1"/>
    <xf numFmtId="14" fontId="13" fillId="0" borderId="0" xfId="0" applyNumberFormat="1" applyFont="1" applyBorder="1"/>
    <xf numFmtId="0" fontId="13" fillId="0" borderId="66" xfId="0" applyFont="1" applyBorder="1"/>
    <xf numFmtId="14" fontId="13" fillId="0" borderId="66" xfId="0" applyNumberFormat="1" applyFont="1" applyBorder="1" applyAlignment="1">
      <alignment horizontal="left"/>
    </xf>
    <xf numFmtId="0" fontId="0" fillId="0" borderId="66" xfId="0" applyBorder="1"/>
    <xf numFmtId="0" fontId="13" fillId="0" borderId="67" xfId="0" applyFont="1" applyBorder="1"/>
    <xf numFmtId="0" fontId="0" fillId="0" borderId="67" xfId="0" applyBorder="1"/>
    <xf numFmtId="0" fontId="13" fillId="0" borderId="6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11" borderId="1" xfId="0" applyFill="1" applyBorder="1"/>
    <xf numFmtId="0" fontId="13" fillId="11" borderId="8" xfId="0" applyFont="1" applyFill="1" applyBorder="1" applyAlignment="1">
      <alignment horizontal="center"/>
    </xf>
    <xf numFmtId="0" fontId="13" fillId="11" borderId="68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12" fillId="12" borderId="15" xfId="0" applyFont="1" applyFill="1" applyBorder="1" applyAlignment="1">
      <alignment horizontal="center"/>
    </xf>
    <xf numFmtId="0" fontId="12" fillId="12" borderId="13" xfId="0" applyFont="1" applyFill="1" applyBorder="1" applyAlignment="1">
      <alignment horizontal="center"/>
    </xf>
    <xf numFmtId="0" fontId="12" fillId="13" borderId="15" xfId="0" applyFont="1" applyFill="1" applyBorder="1" applyAlignment="1">
      <alignment horizontal="center"/>
    </xf>
    <xf numFmtId="0" fontId="12" fillId="13" borderId="51" xfId="0" applyFont="1" applyFill="1" applyBorder="1" applyAlignment="1">
      <alignment horizontal="center"/>
    </xf>
    <xf numFmtId="0" fontId="12" fillId="14" borderId="15" xfId="0" applyFont="1" applyFill="1" applyBorder="1" applyAlignment="1">
      <alignment horizontal="center"/>
    </xf>
    <xf numFmtId="0" fontId="12" fillId="14" borderId="51" xfId="0" applyFont="1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0" fontId="13" fillId="11" borderId="69" xfId="0" applyFont="1" applyFill="1" applyBorder="1" applyAlignment="1">
      <alignment horizontal="center"/>
    </xf>
    <xf numFmtId="0" fontId="12" fillId="7" borderId="21" xfId="0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12" fillId="12" borderId="21" xfId="0" applyFont="1" applyFill="1" applyBorder="1" applyAlignment="1">
      <alignment horizontal="center"/>
    </xf>
    <xf numFmtId="0" fontId="12" fillId="12" borderId="22" xfId="0" applyFont="1" applyFill="1" applyBorder="1" applyAlignment="1">
      <alignment horizontal="center"/>
    </xf>
    <xf numFmtId="0" fontId="12" fillId="13" borderId="21" xfId="0" applyFont="1" applyFill="1" applyBorder="1" applyAlignment="1">
      <alignment horizontal="center"/>
    </xf>
    <xf numFmtId="0" fontId="0" fillId="13" borderId="69" xfId="0" applyFill="1" applyBorder="1" applyAlignment="1">
      <alignment horizontal="center"/>
    </xf>
    <xf numFmtId="0" fontId="12" fillId="14" borderId="21" xfId="0" applyFont="1" applyFill="1" applyBorder="1" applyAlignment="1">
      <alignment horizontal="center"/>
    </xf>
    <xf numFmtId="0" fontId="0" fillId="14" borderId="69" xfId="0" applyFill="1" applyBorder="1" applyAlignment="1">
      <alignment horizontal="center"/>
    </xf>
    <xf numFmtId="0" fontId="0" fillId="14" borderId="23" xfId="0" applyFill="1" applyBorder="1" applyAlignment="1">
      <alignment horizontal="center"/>
    </xf>
    <xf numFmtId="0" fontId="13" fillId="11" borderId="70" xfId="0" applyFont="1" applyFill="1" applyBorder="1" applyAlignment="1">
      <alignment horizontal="center"/>
    </xf>
    <xf numFmtId="20" fontId="0" fillId="7" borderId="62" xfId="0" applyNumberFormat="1" applyFill="1" applyBorder="1" applyAlignment="1">
      <alignment horizontal="center"/>
    </xf>
    <xf numFmtId="20" fontId="0" fillId="7" borderId="2" xfId="0" applyNumberFormat="1" applyFill="1" applyBorder="1" applyAlignment="1">
      <alignment horizontal="center"/>
    </xf>
    <xf numFmtId="20" fontId="0" fillId="7" borderId="63" xfId="0" applyNumberFormat="1" applyFill="1" applyBorder="1" applyAlignment="1">
      <alignment horizontal="center"/>
    </xf>
    <xf numFmtId="20" fontId="0" fillId="12" borderId="62" xfId="0" applyNumberFormat="1" applyFill="1" applyBorder="1" applyAlignment="1">
      <alignment horizontal="center"/>
    </xf>
    <xf numFmtId="20" fontId="0" fillId="12" borderId="2" xfId="0" applyNumberFormat="1" applyFill="1" applyBorder="1" applyAlignment="1">
      <alignment horizontal="center"/>
    </xf>
    <xf numFmtId="20" fontId="0" fillId="13" borderId="62" xfId="0" applyNumberFormat="1" applyFill="1" applyBorder="1" applyAlignment="1">
      <alignment horizontal="center"/>
    </xf>
    <xf numFmtId="20" fontId="0" fillId="13" borderId="70" xfId="0" applyNumberFormat="1" applyFill="1" applyBorder="1" applyAlignment="1">
      <alignment horizontal="center"/>
    </xf>
    <xf numFmtId="20" fontId="0" fillId="14" borderId="62" xfId="0" applyNumberFormat="1" applyFill="1" applyBorder="1" applyAlignment="1">
      <alignment horizontal="center"/>
    </xf>
    <xf numFmtId="20" fontId="0" fillId="14" borderId="70" xfId="0" applyNumberFormat="1" applyFill="1" applyBorder="1" applyAlignment="1">
      <alignment horizontal="center"/>
    </xf>
    <xf numFmtId="20" fontId="0" fillId="14" borderId="63" xfId="0" applyNumberFormat="1" applyFill="1" applyBorder="1" applyAlignment="1">
      <alignment horizontal="center"/>
    </xf>
    <xf numFmtId="0" fontId="12" fillId="7" borderId="38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39" xfId="0" applyFont="1" applyFill="1" applyBorder="1" applyAlignment="1">
      <alignment horizontal="center"/>
    </xf>
    <xf numFmtId="0" fontId="12" fillId="12" borderId="38" xfId="0" applyFont="1" applyFill="1" applyBorder="1" applyAlignment="1">
      <alignment horizontal="center"/>
    </xf>
    <xf numFmtId="0" fontId="12" fillId="12" borderId="8" xfId="0" applyFont="1" applyFill="1" applyBorder="1" applyAlignment="1">
      <alignment horizontal="center"/>
    </xf>
    <xf numFmtId="0" fontId="12" fillId="13" borderId="38" xfId="0" applyFont="1" applyFill="1" applyBorder="1" applyAlignment="1">
      <alignment horizontal="center"/>
    </xf>
    <xf numFmtId="0" fontId="12" fillId="13" borderId="68" xfId="0" applyFont="1" applyFill="1" applyBorder="1" applyAlignment="1">
      <alignment horizontal="center"/>
    </xf>
    <xf numFmtId="0" fontId="12" fillId="14" borderId="38" xfId="0" applyFont="1" applyFill="1" applyBorder="1" applyAlignment="1">
      <alignment horizontal="center"/>
    </xf>
    <xf numFmtId="0" fontId="12" fillId="14" borderId="68" xfId="0" applyFont="1" applyFill="1" applyBorder="1" applyAlignment="1">
      <alignment horizontal="center"/>
    </xf>
    <xf numFmtId="0" fontId="12" fillId="14" borderId="39" xfId="0" applyFont="1" applyFill="1" applyBorder="1" applyAlignment="1">
      <alignment horizontal="center"/>
    </xf>
    <xf numFmtId="0" fontId="12" fillId="7" borderId="23" xfId="0" applyFont="1" applyFill="1" applyBorder="1" applyAlignment="1">
      <alignment horizontal="center"/>
    </xf>
    <xf numFmtId="0" fontId="12" fillId="13" borderId="69" xfId="0" applyFont="1" applyFill="1" applyBorder="1" applyAlignment="1">
      <alignment horizontal="center"/>
    </xf>
    <xf numFmtId="0" fontId="12" fillId="14" borderId="69" xfId="0" applyFont="1" applyFill="1" applyBorder="1" applyAlignment="1">
      <alignment horizontal="center"/>
    </xf>
    <xf numFmtId="0" fontId="12" fillId="14" borderId="23" xfId="0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14" borderId="21" xfId="0" applyFill="1" applyBorder="1" applyAlignment="1">
      <alignment horizontal="center"/>
    </xf>
    <xf numFmtId="20" fontId="0" fillId="7" borderId="25" xfId="0" applyNumberFormat="1" applyFill="1" applyBorder="1" applyAlignment="1">
      <alignment horizontal="center"/>
    </xf>
    <xf numFmtId="20" fontId="0" fillId="7" borderId="26" xfId="0" applyNumberFormat="1" applyFill="1" applyBorder="1" applyAlignment="1">
      <alignment horizontal="center"/>
    </xf>
    <xf numFmtId="20" fontId="0" fillId="7" borderId="27" xfId="0" applyNumberFormat="1" applyFill="1" applyBorder="1" applyAlignment="1">
      <alignment horizontal="center"/>
    </xf>
    <xf numFmtId="20" fontId="0" fillId="12" borderId="25" xfId="0" applyNumberFormat="1" applyFill="1" applyBorder="1" applyAlignment="1">
      <alignment horizontal="center"/>
    </xf>
    <xf numFmtId="20" fontId="0" fillId="12" borderId="26" xfId="0" applyNumberFormat="1" applyFill="1" applyBorder="1" applyAlignment="1">
      <alignment horizontal="center"/>
    </xf>
    <xf numFmtId="20" fontId="0" fillId="13" borderId="25" xfId="0" applyNumberFormat="1" applyFill="1" applyBorder="1" applyAlignment="1">
      <alignment horizontal="center"/>
    </xf>
    <xf numFmtId="20" fontId="0" fillId="13" borderId="71" xfId="0" applyNumberFormat="1" applyFill="1" applyBorder="1" applyAlignment="1">
      <alignment horizontal="center"/>
    </xf>
    <xf numFmtId="20" fontId="0" fillId="14" borderId="25" xfId="0" applyNumberFormat="1" applyFill="1" applyBorder="1" applyAlignment="1">
      <alignment horizontal="center"/>
    </xf>
    <xf numFmtId="20" fontId="0" fillId="14" borderId="71" xfId="0" applyNumberFormat="1" applyFill="1" applyBorder="1" applyAlignment="1">
      <alignment horizontal="center"/>
    </xf>
    <xf numFmtId="20" fontId="0" fillId="14" borderId="27" xfId="0" applyNumberFormat="1" applyFill="1" applyBorder="1" applyAlignment="1">
      <alignment horizontal="center"/>
    </xf>
    <xf numFmtId="0" fontId="12" fillId="8" borderId="21" xfId="0" applyFont="1" applyFill="1" applyBorder="1" applyAlignment="1">
      <alignment horizontal="center"/>
    </xf>
    <xf numFmtId="0" fontId="12" fillId="8" borderId="22" xfId="0" applyFont="1" applyFill="1" applyBorder="1" applyAlignment="1">
      <alignment horizontal="center"/>
    </xf>
    <xf numFmtId="0" fontId="12" fillId="8" borderId="23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12" fillId="8" borderId="51" xfId="0" applyFont="1" applyFill="1" applyBorder="1" applyAlignment="1">
      <alignment horizontal="center"/>
    </xf>
    <xf numFmtId="0" fontId="12" fillId="15" borderId="15" xfId="0" applyFont="1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12" fillId="15" borderId="54" xfId="0" applyFont="1" applyFill="1" applyBorder="1" applyAlignment="1">
      <alignment horizontal="center"/>
    </xf>
    <xf numFmtId="0" fontId="12" fillId="15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69" xfId="0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0" fontId="0" fillId="15" borderId="24" xfId="0" applyFill="1" applyBorder="1" applyAlignment="1">
      <alignment horizontal="center"/>
    </xf>
    <xf numFmtId="20" fontId="0" fillId="8" borderId="25" xfId="0" applyNumberFormat="1" applyFill="1" applyBorder="1" applyAlignment="1">
      <alignment horizontal="center"/>
    </xf>
    <xf numFmtId="20" fontId="0" fillId="8" borderId="26" xfId="0" applyNumberFormat="1" applyFill="1" applyBorder="1" applyAlignment="1">
      <alignment horizontal="center"/>
    </xf>
    <xf numFmtId="20" fontId="0" fillId="8" borderId="27" xfId="0" applyNumberFormat="1" applyFill="1" applyBorder="1" applyAlignment="1">
      <alignment horizontal="center"/>
    </xf>
    <xf numFmtId="20" fontId="0" fillId="8" borderId="71" xfId="0" applyNumberFormat="1" applyFill="1" applyBorder="1" applyAlignment="1">
      <alignment horizontal="center"/>
    </xf>
    <xf numFmtId="20" fontId="0" fillId="15" borderId="62" xfId="0" applyNumberFormat="1" applyFill="1" applyBorder="1" applyAlignment="1">
      <alignment horizontal="center"/>
    </xf>
    <xf numFmtId="20" fontId="0" fillId="15" borderId="2" xfId="0" applyNumberFormat="1" applyFill="1" applyBorder="1" applyAlignment="1">
      <alignment horizontal="center"/>
    </xf>
    <xf numFmtId="20" fontId="0" fillId="15" borderId="60" xfId="0" applyNumberFormat="1" applyFill="1" applyBorder="1" applyAlignment="1">
      <alignment horizontal="center"/>
    </xf>
    <xf numFmtId="20" fontId="0" fillId="0" borderId="63" xfId="0" applyNumberFormat="1" applyFill="1" applyBorder="1" applyAlignment="1">
      <alignment horizontal="center"/>
    </xf>
    <xf numFmtId="0" fontId="12" fillId="8" borderId="16" xfId="0" applyFont="1" applyFill="1" applyBorder="1" applyAlignment="1">
      <alignment horizontal="center"/>
    </xf>
    <xf numFmtId="0" fontId="12" fillId="15" borderId="21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12" fillId="16" borderId="8" xfId="0" applyFont="1" applyFill="1" applyBorder="1" applyAlignment="1">
      <alignment horizontal="center"/>
    </xf>
    <xf numFmtId="0" fontId="0" fillId="16" borderId="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0" xfId="0" applyBorder="1" applyAlignment="1">
      <alignment horizontal="center"/>
    </xf>
    <xf numFmtId="20" fontId="0" fillId="16" borderId="62" xfId="0" applyNumberFormat="1" applyFill="1" applyBorder="1" applyAlignment="1">
      <alignment horizontal="center"/>
    </xf>
    <xf numFmtId="20" fontId="0" fillId="16" borderId="2" xfId="0" applyNumberFormat="1" applyFill="1" applyBorder="1" applyAlignment="1">
      <alignment horizontal="center"/>
    </xf>
    <xf numFmtId="20" fontId="0" fillId="16" borderId="60" xfId="0" applyNumberFormat="1" applyFill="1" applyBorder="1" applyAlignment="1">
      <alignment horizontal="center"/>
    </xf>
    <xf numFmtId="20" fontId="0" fillId="0" borderId="27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46" xfId="0" applyFont="1" applyBorder="1"/>
    <xf numFmtId="0" fontId="12" fillId="0" borderId="47" xfId="0" applyFont="1" applyBorder="1"/>
    <xf numFmtId="0" fontId="12" fillId="0" borderId="48" xfId="0" applyFont="1" applyBorder="1" applyAlignment="1">
      <alignment horizontal="center"/>
    </xf>
    <xf numFmtId="0" fontId="14" fillId="0" borderId="40" xfId="0" applyFont="1" applyBorder="1" applyProtection="1"/>
    <xf numFmtId="0" fontId="14" fillId="0" borderId="1" xfId="0" applyFont="1" applyBorder="1" applyProtection="1"/>
    <xf numFmtId="0" fontId="15" fillId="0" borderId="1" xfId="0" applyFont="1" applyBorder="1" applyProtection="1"/>
    <xf numFmtId="0" fontId="14" fillId="0" borderId="42" xfId="0" applyFont="1" applyFill="1" applyBorder="1" applyProtection="1"/>
    <xf numFmtId="0" fontId="14" fillId="0" borderId="46" xfId="0" applyFont="1" applyFill="1" applyBorder="1" applyProtection="1"/>
    <xf numFmtId="0" fontId="16" fillId="0" borderId="40" xfId="0" applyFont="1" applyBorder="1" applyProtection="1"/>
    <xf numFmtId="0" fontId="16" fillId="0" borderId="1" xfId="0" applyFont="1" applyBorder="1" applyProtection="1"/>
    <xf numFmtId="0" fontId="17" fillId="0" borderId="1" xfId="0" applyFont="1" applyBorder="1" applyProtection="1"/>
    <xf numFmtId="0" fontId="18" fillId="0" borderId="1" xfId="0" applyFont="1" applyBorder="1" applyProtection="1"/>
    <xf numFmtId="0" fontId="16" fillId="0" borderId="40" xfId="0" applyFont="1" applyFill="1" applyBorder="1" applyProtection="1"/>
    <xf numFmtId="0" fontId="16" fillId="0" borderId="1" xfId="0" applyFont="1" applyFill="1" applyBorder="1" applyProtection="1"/>
    <xf numFmtId="0" fontId="17" fillId="0" borderId="1" xfId="0" applyFont="1" applyFill="1" applyBorder="1" applyProtection="1"/>
    <xf numFmtId="0" fontId="15" fillId="0" borderId="1" xfId="0" applyFont="1" applyFill="1" applyBorder="1" applyProtection="1"/>
    <xf numFmtId="0" fontId="18" fillId="0" borderId="1" xfId="0" applyFont="1" applyFill="1" applyBorder="1" applyProtection="1"/>
    <xf numFmtId="0" fontId="14" fillId="0" borderId="1" xfId="0" applyFont="1" applyFill="1" applyBorder="1" applyProtection="1"/>
    <xf numFmtId="0" fontId="16" fillId="0" borderId="46" xfId="0" applyFont="1" applyFill="1" applyBorder="1" applyProtection="1"/>
    <xf numFmtId="0" fontId="19" fillId="0" borderId="40" xfId="0" applyFont="1" applyBorder="1"/>
    <xf numFmtId="0" fontId="19" fillId="0" borderId="1" xfId="0" applyFont="1" applyFill="1" applyBorder="1"/>
    <xf numFmtId="0" fontId="19" fillId="0" borderId="1" xfId="0" applyFont="1" applyBorder="1" applyProtection="1">
      <protection locked="0"/>
    </xf>
    <xf numFmtId="0" fontId="19" fillId="0" borderId="1" xfId="0" applyFont="1" applyBorder="1"/>
    <xf numFmtId="0" fontId="19" fillId="0" borderId="46" xfId="0" applyFont="1" applyFill="1" applyBorder="1"/>
    <xf numFmtId="0" fontId="17" fillId="0" borderId="40" xfId="0" applyFont="1" applyBorder="1"/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2" fontId="17" fillId="0" borderId="1" xfId="0" applyNumberFormat="1" applyFont="1" applyBorder="1" applyAlignment="1">
      <alignment horizontal="right"/>
    </xf>
    <xf numFmtId="0" fontId="17" fillId="0" borderId="46" xfId="0" applyFont="1" applyFill="1" applyBorder="1"/>
    <xf numFmtId="0" fontId="0" fillId="0" borderId="47" xfId="0" applyBorder="1" applyAlignment="1">
      <alignment horizontal="center"/>
    </xf>
    <xf numFmtId="0" fontId="12" fillId="0" borderId="0" xfId="0" applyFont="1"/>
    <xf numFmtId="0" fontId="17" fillId="0" borderId="1" xfId="0" applyFont="1" applyBorder="1"/>
    <xf numFmtId="0" fontId="14" fillId="0" borderId="1" xfId="0" applyFont="1" applyBorder="1"/>
    <xf numFmtId="0" fontId="14" fillId="0" borderId="60" xfId="0" applyFont="1" applyBorder="1" applyProtection="1"/>
    <xf numFmtId="0" fontId="18" fillId="0" borderId="1" xfId="0" applyFont="1" applyBorder="1"/>
    <xf numFmtId="2" fontId="0" fillId="0" borderId="43" xfId="0" applyNumberFormat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1" xfId="0" applyFont="1" applyFill="1" applyBorder="1"/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49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20" fillId="0" borderId="1" xfId="0" applyFont="1" applyFill="1" applyBorder="1"/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13" fillId="15" borderId="4" xfId="0" applyFont="1" applyFill="1" applyBorder="1" applyAlignment="1">
      <alignment horizontal="center" vertical="center"/>
    </xf>
    <xf numFmtId="0" fontId="13" fillId="15" borderId="5" xfId="0" applyFont="1" applyFill="1" applyBorder="1" applyAlignment="1">
      <alignment horizontal="center" vertical="center"/>
    </xf>
    <xf numFmtId="0" fontId="13" fillId="15" borderId="6" xfId="0" applyFont="1" applyFill="1" applyBorder="1" applyAlignment="1">
      <alignment vertical="center"/>
    </xf>
    <xf numFmtId="0" fontId="12" fillId="6" borderId="2" xfId="0" applyFont="1" applyFill="1" applyBorder="1"/>
    <xf numFmtId="164" fontId="0" fillId="6" borderId="2" xfId="0" applyNumberFormat="1" applyFill="1" applyBorder="1" applyAlignment="1">
      <alignment horizontal="right"/>
    </xf>
    <xf numFmtId="164" fontId="0" fillId="0" borderId="0" xfId="0" applyNumberFormat="1"/>
    <xf numFmtId="0" fontId="12" fillId="6" borderId="1" xfId="0" applyFont="1" applyFill="1" applyBorder="1"/>
    <xf numFmtId="164" fontId="0" fillId="6" borderId="1" xfId="0" applyNumberFormat="1" applyFill="1" applyBorder="1" applyAlignment="1">
      <alignment horizontal="right"/>
    </xf>
    <xf numFmtId="0" fontId="12" fillId="17" borderId="1" xfId="0" applyFont="1" applyFill="1" applyBorder="1"/>
    <xf numFmtId="164" fontId="0" fillId="17" borderId="1" xfId="0" applyNumberFormat="1" applyFill="1" applyBorder="1" applyAlignment="1">
      <alignment horizontal="right"/>
    </xf>
    <xf numFmtId="164" fontId="12" fillId="17" borderId="1" xfId="0" applyNumberFormat="1" applyFont="1" applyFill="1" applyBorder="1" applyAlignment="1">
      <alignment horizontal="right"/>
    </xf>
    <xf numFmtId="0" fontId="0" fillId="17" borderId="1" xfId="0" applyFill="1" applyBorder="1"/>
    <xf numFmtId="0" fontId="0" fillId="17" borderId="1" xfId="0" applyFill="1" applyBorder="1" applyAlignment="1">
      <alignment horizontal="right"/>
    </xf>
    <xf numFmtId="0" fontId="12" fillId="7" borderId="1" xfId="0" applyFont="1" applyFill="1" applyBorder="1"/>
    <xf numFmtId="164" fontId="0" fillId="7" borderId="1" xfId="0" applyNumberFormat="1" applyFill="1" applyBorder="1" applyAlignment="1">
      <alignment horizontal="right"/>
    </xf>
    <xf numFmtId="0" fontId="12" fillId="8" borderId="1" xfId="0" applyFont="1" applyFill="1" applyBorder="1"/>
    <xf numFmtId="164" fontId="0" fillId="8" borderId="1" xfId="0" applyNumberFormat="1" applyFill="1" applyBorder="1" applyAlignment="1">
      <alignment horizontal="right"/>
    </xf>
    <xf numFmtId="164" fontId="12" fillId="8" borderId="1" xfId="0" applyNumberFormat="1" applyFont="1" applyFill="1" applyBorder="1" applyAlignment="1">
      <alignment horizontal="right"/>
    </xf>
    <xf numFmtId="0" fontId="14" fillId="0" borderId="7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2" borderId="10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0" fillId="18" borderId="0" xfId="0" applyFill="1"/>
    <xf numFmtId="0" fontId="22" fillId="0" borderId="33" xfId="0" applyFont="1" applyBorder="1" applyAlignment="1">
      <alignment vertical="center" wrapText="1"/>
    </xf>
    <xf numFmtId="0" fontId="14" fillId="16" borderId="14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2" fillId="0" borderId="36" xfId="0" applyFont="1" applyBorder="1"/>
    <xf numFmtId="0" fontId="17" fillId="0" borderId="25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59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0" fillId="0" borderId="0" xfId="0" applyFont="1"/>
    <xf numFmtId="0" fontId="0" fillId="7" borderId="0" xfId="0" applyFill="1"/>
    <xf numFmtId="0" fontId="0" fillId="0" borderId="17" xfId="0" applyBorder="1"/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14" fillId="16" borderId="14" xfId="0" applyFont="1" applyFill="1" applyBorder="1" applyAlignment="1">
      <alignment horizontal="center" vertical="center" wrapText="1"/>
    </xf>
    <xf numFmtId="0" fontId="14" fillId="16" borderId="45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59" xfId="0" applyFont="1" applyFill="1" applyBorder="1" applyAlignment="1">
      <alignment horizontal="center" vertical="center" wrapText="1"/>
    </xf>
    <xf numFmtId="0" fontId="3" fillId="13" borderId="45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LC480 Type I,</a:t>
            </a:r>
            <a:r>
              <a:rPr lang="nl-NL" baseline="0"/>
              <a:t> LC1 before and after lampunit change</a:t>
            </a:r>
            <a:endParaRPr lang="nl-NL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'lamp changing'!$U$22</c:f>
              <c:strCache>
                <c:ptCount val="1"/>
                <c:pt idx="0">
                  <c:v>Before lamp unit change</c:v>
                </c:pt>
              </c:strCache>
            </c:strRef>
          </c:tx>
          <c:invertIfNegative val="0"/>
          <c:cat>
            <c:multiLvlStrRef>
              <c:f>'lamp changing'!$S$23:$T$36</c:f>
              <c:multiLvlStrCache>
                <c:ptCount val="14"/>
                <c:lvl>
                  <c:pt idx="0">
                    <c:v>C.coli</c:v>
                  </c:pt>
                  <c:pt idx="1">
                    <c:v>Stec</c:v>
                  </c:pt>
                  <c:pt idx="2">
                    <c:v>G.lamblia</c:v>
                  </c:pt>
                  <c:pt idx="3">
                    <c:v>C.jejuni</c:v>
                  </c:pt>
                  <c:pt idx="4">
                    <c:v>Y.enterocolitica</c:v>
                  </c:pt>
                  <c:pt idx="5">
                    <c:v>D.fragilis</c:v>
                  </c:pt>
                  <c:pt idx="6">
                    <c:v>S.enterica</c:v>
                  </c:pt>
                  <c:pt idx="7">
                    <c:v>S.dysenteriae/EIEC</c:v>
                  </c:pt>
                  <c:pt idx="8">
                    <c:v>Cryptosporidium spp.</c:v>
                  </c:pt>
                  <c:pt idx="9">
                    <c:v> MFP1</c:v>
                  </c:pt>
                  <c:pt idx="10">
                    <c:v> MFP2</c:v>
                  </c:pt>
                  <c:pt idx="11">
                    <c:v> MFP3</c:v>
                  </c:pt>
                  <c:pt idx="12">
                    <c:v> MFP4</c:v>
                  </c:pt>
                  <c:pt idx="13">
                    <c:v> MRP</c:v>
                  </c:pt>
                </c:lvl>
                <c:lvl>
                  <c:pt idx="0">
                    <c:v>FAM</c:v>
                  </c:pt>
                  <c:pt idx="3">
                    <c:v>HEX</c:v>
                  </c:pt>
                  <c:pt idx="6">
                    <c:v>Red610</c:v>
                  </c:pt>
                  <c:pt idx="9">
                    <c:v>Cy5</c:v>
                  </c:pt>
                </c:lvl>
              </c:multiLvlStrCache>
            </c:multiLvlStrRef>
          </c:cat>
          <c:val>
            <c:numRef>
              <c:f>'lamp changing'!$U$23:$U$36</c:f>
              <c:numCache>
                <c:formatCode>General</c:formatCode>
                <c:ptCount val="14"/>
                <c:pt idx="0">
                  <c:v>13</c:v>
                </c:pt>
                <c:pt idx="1">
                  <c:v>15</c:v>
                </c:pt>
                <c:pt idx="2">
                  <c:v>12</c:v>
                </c:pt>
                <c:pt idx="3">
                  <c:v>17</c:v>
                </c:pt>
                <c:pt idx="4">
                  <c:v>5.5</c:v>
                </c:pt>
                <c:pt idx="5">
                  <c:v>15</c:v>
                </c:pt>
                <c:pt idx="6">
                  <c:v>3.6</c:v>
                </c:pt>
                <c:pt idx="7">
                  <c:v>3.6</c:v>
                </c:pt>
                <c:pt idx="8">
                  <c:v>2</c:v>
                </c:pt>
                <c:pt idx="9">
                  <c:v>1.5</c:v>
                </c:pt>
                <c:pt idx="10">
                  <c:v>1.6</c:v>
                </c:pt>
                <c:pt idx="11">
                  <c:v>1.4</c:v>
                </c:pt>
                <c:pt idx="12">
                  <c:v>1.6</c:v>
                </c:pt>
                <c:pt idx="13">
                  <c:v>0.8</c:v>
                </c:pt>
              </c:numCache>
            </c:numRef>
          </c:val>
        </c:ser>
        <c:ser>
          <c:idx val="1"/>
          <c:order val="1"/>
          <c:tx>
            <c:strRef>
              <c:f>'lamp changing'!$V$22</c:f>
              <c:strCache>
                <c:ptCount val="1"/>
                <c:pt idx="0">
                  <c:v>After lamp unit change</c:v>
                </c:pt>
              </c:strCache>
            </c:strRef>
          </c:tx>
          <c:invertIfNegative val="0"/>
          <c:cat>
            <c:multiLvlStrRef>
              <c:f>'lamp changing'!$S$23:$T$36</c:f>
              <c:multiLvlStrCache>
                <c:ptCount val="14"/>
                <c:lvl>
                  <c:pt idx="0">
                    <c:v>C.coli</c:v>
                  </c:pt>
                  <c:pt idx="1">
                    <c:v>Stec</c:v>
                  </c:pt>
                  <c:pt idx="2">
                    <c:v>G.lamblia</c:v>
                  </c:pt>
                  <c:pt idx="3">
                    <c:v>C.jejuni</c:v>
                  </c:pt>
                  <c:pt idx="4">
                    <c:v>Y.enterocolitica</c:v>
                  </c:pt>
                  <c:pt idx="5">
                    <c:v>D.fragilis</c:v>
                  </c:pt>
                  <c:pt idx="6">
                    <c:v>S.enterica</c:v>
                  </c:pt>
                  <c:pt idx="7">
                    <c:v>S.dysenteriae/EIEC</c:v>
                  </c:pt>
                  <c:pt idx="8">
                    <c:v>Cryptosporidium spp.</c:v>
                  </c:pt>
                  <c:pt idx="9">
                    <c:v> MFP1</c:v>
                  </c:pt>
                  <c:pt idx="10">
                    <c:v> MFP2</c:v>
                  </c:pt>
                  <c:pt idx="11">
                    <c:v> MFP3</c:v>
                  </c:pt>
                  <c:pt idx="12">
                    <c:v> MFP4</c:v>
                  </c:pt>
                  <c:pt idx="13">
                    <c:v> MRP</c:v>
                  </c:pt>
                </c:lvl>
                <c:lvl>
                  <c:pt idx="0">
                    <c:v>FAM</c:v>
                  </c:pt>
                  <c:pt idx="3">
                    <c:v>HEX</c:v>
                  </c:pt>
                  <c:pt idx="6">
                    <c:v>Red610</c:v>
                  </c:pt>
                  <c:pt idx="9">
                    <c:v>Cy5</c:v>
                  </c:pt>
                </c:lvl>
              </c:multiLvlStrCache>
            </c:multiLvlStrRef>
          </c:cat>
          <c:val>
            <c:numRef>
              <c:f>'lamp changing'!$V$23:$V$36</c:f>
              <c:numCache>
                <c:formatCode>General</c:formatCode>
                <c:ptCount val="14"/>
                <c:pt idx="0">
                  <c:v>27.934000000000001</c:v>
                </c:pt>
                <c:pt idx="1">
                  <c:v>19.998999999999999</c:v>
                </c:pt>
                <c:pt idx="2">
                  <c:v>18.638999999999999</c:v>
                </c:pt>
                <c:pt idx="3">
                  <c:v>23.341999999999999</c:v>
                </c:pt>
                <c:pt idx="4">
                  <c:v>8.7780000000000005</c:v>
                </c:pt>
                <c:pt idx="5">
                  <c:v>14.6</c:v>
                </c:pt>
                <c:pt idx="6">
                  <c:v>7.0410000000000004</c:v>
                </c:pt>
                <c:pt idx="7">
                  <c:v>5.9850000000000003</c:v>
                </c:pt>
                <c:pt idx="8">
                  <c:v>8.3689999999999998</c:v>
                </c:pt>
                <c:pt idx="9">
                  <c:v>1.5</c:v>
                </c:pt>
                <c:pt idx="10">
                  <c:v>1.6</c:v>
                </c:pt>
                <c:pt idx="11">
                  <c:v>1.4</c:v>
                </c:pt>
                <c:pt idx="12">
                  <c:v>1.6</c:v>
                </c:pt>
                <c:pt idx="13">
                  <c:v>1.1399999999999999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59360"/>
        <c:axId val="93760896"/>
      </c:barChart>
      <c:catAx>
        <c:axId val="9375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93760896"/>
        <c:crosses val="autoZero"/>
        <c:auto val="1"/>
        <c:lblAlgn val="ctr"/>
        <c:lblOffset val="100"/>
        <c:noMultiLvlLbl val="0"/>
      </c:catAx>
      <c:valAx>
        <c:axId val="93760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fluorescense</a:t>
                </a:r>
                <a:r>
                  <a:rPr lang="nl-NL" baseline="0"/>
                  <a:t> in units</a:t>
                </a:r>
                <a:endParaRPr lang="nl-NL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93759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425414364640882"/>
          <c:y val="0.24115755627009647"/>
          <c:w val="0.14917127071823205"/>
          <c:h val="0.1607717041800643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'fluor before lampchange in tijd'!$D$107:$D$108</c:f>
              <c:strCache>
                <c:ptCount val="1"/>
                <c:pt idx="0">
                  <c:v>okt LC1</c:v>
                </c:pt>
              </c:strCache>
            </c:strRef>
          </c:tx>
          <c:invertIfNegative val="0"/>
          <c:cat>
            <c:multiLvlStrRef>
              <c:f>'fluor before lampchange in tijd'!$B$109:$C$112</c:f>
              <c:multiLvlStrCache>
                <c:ptCount val="4"/>
                <c:lvl>
                  <c:pt idx="0">
                    <c:v>bordetella</c:v>
                  </c:pt>
                  <c:pt idx="1">
                    <c:v>MTB</c:v>
                  </c:pt>
                  <c:pt idx="2">
                    <c:v>PBP</c:v>
                  </c:pt>
                  <c:pt idx="3">
                    <c:v>bordetella</c:v>
                  </c:pt>
                </c:lvl>
                <c:lvl>
                  <c:pt idx="0">
                    <c:v>fam</c:v>
                  </c:pt>
                  <c:pt idx="1">
                    <c:v>fam</c:v>
                  </c:pt>
                  <c:pt idx="2">
                    <c:v>fam</c:v>
                  </c:pt>
                  <c:pt idx="3">
                    <c:v>red610</c:v>
                  </c:pt>
                </c:lvl>
              </c:multiLvlStrCache>
            </c:multiLvlStrRef>
          </c:cat>
          <c:val>
            <c:numRef>
              <c:f>'fluor before lampchange in tijd'!$D$109:$D$112</c:f>
              <c:numCache>
                <c:formatCode>General</c:formatCode>
                <c:ptCount val="4"/>
                <c:pt idx="0">
                  <c:v>25</c:v>
                </c:pt>
                <c:pt idx="1">
                  <c:v>27</c:v>
                </c:pt>
                <c:pt idx="2">
                  <c:v>17</c:v>
                </c:pt>
              </c:numCache>
            </c:numRef>
          </c:val>
        </c:ser>
        <c:ser>
          <c:idx val="1"/>
          <c:order val="1"/>
          <c:tx>
            <c:strRef>
              <c:f>'fluor before lampchange in tijd'!$E$107:$E$108</c:f>
              <c:strCache>
                <c:ptCount val="1"/>
                <c:pt idx="0">
                  <c:v>jan LC1</c:v>
                </c:pt>
              </c:strCache>
            </c:strRef>
          </c:tx>
          <c:invertIfNegative val="0"/>
          <c:cat>
            <c:multiLvlStrRef>
              <c:f>'fluor before lampchange in tijd'!$B$109:$C$112</c:f>
              <c:multiLvlStrCache>
                <c:ptCount val="4"/>
                <c:lvl>
                  <c:pt idx="0">
                    <c:v>bordetella</c:v>
                  </c:pt>
                  <c:pt idx="1">
                    <c:v>MTB</c:v>
                  </c:pt>
                  <c:pt idx="2">
                    <c:v>PBP</c:v>
                  </c:pt>
                  <c:pt idx="3">
                    <c:v>bordetella</c:v>
                  </c:pt>
                </c:lvl>
                <c:lvl>
                  <c:pt idx="0">
                    <c:v>fam</c:v>
                  </c:pt>
                  <c:pt idx="1">
                    <c:v>fam</c:v>
                  </c:pt>
                  <c:pt idx="2">
                    <c:v>fam</c:v>
                  </c:pt>
                  <c:pt idx="3">
                    <c:v>red610</c:v>
                  </c:pt>
                </c:lvl>
              </c:multiLvlStrCache>
            </c:multiLvlStrRef>
          </c:cat>
          <c:val>
            <c:numRef>
              <c:f>'fluor before lampchange in tijd'!$E$109:$E$112</c:f>
              <c:numCache>
                <c:formatCode>General</c:formatCode>
                <c:ptCount val="4"/>
                <c:pt idx="0">
                  <c:v>28.8</c:v>
                </c:pt>
                <c:pt idx="1">
                  <c:v>28</c:v>
                </c:pt>
                <c:pt idx="2">
                  <c:v>18.100000000000001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'fluor before lampchange in tijd'!$F$107:$F$108</c:f>
              <c:strCache>
                <c:ptCount val="1"/>
                <c:pt idx="0">
                  <c:v>mrt LC1</c:v>
                </c:pt>
              </c:strCache>
            </c:strRef>
          </c:tx>
          <c:invertIfNegative val="0"/>
          <c:cat>
            <c:multiLvlStrRef>
              <c:f>'fluor before lampchange in tijd'!$B$109:$C$112</c:f>
              <c:multiLvlStrCache>
                <c:ptCount val="4"/>
                <c:lvl>
                  <c:pt idx="0">
                    <c:v>bordetella</c:v>
                  </c:pt>
                  <c:pt idx="1">
                    <c:v>MTB</c:v>
                  </c:pt>
                  <c:pt idx="2">
                    <c:v>PBP</c:v>
                  </c:pt>
                  <c:pt idx="3">
                    <c:v>bordetella</c:v>
                  </c:pt>
                </c:lvl>
                <c:lvl>
                  <c:pt idx="0">
                    <c:v>fam</c:v>
                  </c:pt>
                  <c:pt idx="1">
                    <c:v>fam</c:v>
                  </c:pt>
                  <c:pt idx="2">
                    <c:v>fam</c:v>
                  </c:pt>
                  <c:pt idx="3">
                    <c:v>red610</c:v>
                  </c:pt>
                </c:lvl>
              </c:multiLvlStrCache>
            </c:multiLvlStrRef>
          </c:cat>
          <c:val>
            <c:numRef>
              <c:f>'fluor before lampchange in tijd'!$F$109:$F$112</c:f>
              <c:numCache>
                <c:formatCode>General</c:formatCode>
                <c:ptCount val="4"/>
                <c:pt idx="0">
                  <c:v>23.5</c:v>
                </c:pt>
                <c:pt idx="1">
                  <c:v>8.1999999999999993</c:v>
                </c:pt>
                <c:pt idx="2">
                  <c:v>27.7</c:v>
                </c:pt>
                <c:pt idx="3">
                  <c:v>18.600000000000001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47552"/>
        <c:axId val="110665728"/>
      </c:barChart>
      <c:catAx>
        <c:axId val="1106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665728"/>
        <c:crosses val="autoZero"/>
        <c:auto val="1"/>
        <c:lblAlgn val="ctr"/>
        <c:lblOffset val="100"/>
        <c:noMultiLvlLbl val="0"/>
      </c:catAx>
      <c:valAx>
        <c:axId val="110665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647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791666666666665"/>
          <c:y val="0.37282229965156793"/>
          <c:w val="0.13333333333333333"/>
          <c:h val="0.2508710801393728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'fluor before lampchange in tijd'!$D$114:$D$115</c:f>
              <c:strCache>
                <c:ptCount val="1"/>
                <c:pt idx="0">
                  <c:v>okt LC2</c:v>
                </c:pt>
              </c:strCache>
            </c:strRef>
          </c:tx>
          <c:invertIfNegative val="0"/>
          <c:cat>
            <c:multiLvlStrRef>
              <c:f>'fluor before lampchange in tijd'!$B$116:$C$119</c:f>
              <c:multiLvlStrCache>
                <c:ptCount val="4"/>
                <c:lvl>
                  <c:pt idx="0">
                    <c:v>bordetella</c:v>
                  </c:pt>
                  <c:pt idx="1">
                    <c:v>MTB</c:v>
                  </c:pt>
                  <c:pt idx="2">
                    <c:v>PBP</c:v>
                  </c:pt>
                  <c:pt idx="3">
                    <c:v>bordetella</c:v>
                  </c:pt>
                </c:lvl>
                <c:lvl>
                  <c:pt idx="0">
                    <c:v>fam</c:v>
                  </c:pt>
                  <c:pt idx="1">
                    <c:v>fam</c:v>
                  </c:pt>
                  <c:pt idx="2">
                    <c:v>fam</c:v>
                  </c:pt>
                  <c:pt idx="3">
                    <c:v>red610</c:v>
                  </c:pt>
                </c:lvl>
              </c:multiLvlStrCache>
            </c:multiLvlStrRef>
          </c:cat>
          <c:val>
            <c:numRef>
              <c:f>'fluor before lampchange in tijd'!$D$116:$D$119</c:f>
              <c:numCache>
                <c:formatCode>General</c:formatCode>
                <c:ptCount val="4"/>
                <c:pt idx="0">
                  <c:v>15</c:v>
                </c:pt>
                <c:pt idx="1">
                  <c:v>16.3</c:v>
                </c:pt>
                <c:pt idx="2">
                  <c:v>10.5</c:v>
                </c:pt>
              </c:numCache>
            </c:numRef>
          </c:val>
        </c:ser>
        <c:ser>
          <c:idx val="1"/>
          <c:order val="1"/>
          <c:tx>
            <c:strRef>
              <c:f>'fluor before lampchange in tijd'!$E$114:$E$115</c:f>
              <c:strCache>
                <c:ptCount val="1"/>
                <c:pt idx="0">
                  <c:v>jan LC2</c:v>
                </c:pt>
              </c:strCache>
            </c:strRef>
          </c:tx>
          <c:invertIfNegative val="0"/>
          <c:cat>
            <c:multiLvlStrRef>
              <c:f>'fluor before lampchange in tijd'!$B$116:$C$119</c:f>
              <c:multiLvlStrCache>
                <c:ptCount val="4"/>
                <c:lvl>
                  <c:pt idx="0">
                    <c:v>bordetella</c:v>
                  </c:pt>
                  <c:pt idx="1">
                    <c:v>MTB</c:v>
                  </c:pt>
                  <c:pt idx="2">
                    <c:v>PBP</c:v>
                  </c:pt>
                  <c:pt idx="3">
                    <c:v>bordetella</c:v>
                  </c:pt>
                </c:lvl>
                <c:lvl>
                  <c:pt idx="0">
                    <c:v>fam</c:v>
                  </c:pt>
                  <c:pt idx="1">
                    <c:v>fam</c:v>
                  </c:pt>
                  <c:pt idx="2">
                    <c:v>fam</c:v>
                  </c:pt>
                  <c:pt idx="3">
                    <c:v>red610</c:v>
                  </c:pt>
                </c:lvl>
              </c:multiLvlStrCache>
            </c:multiLvlStrRef>
          </c:cat>
          <c:val>
            <c:numRef>
              <c:f>'fluor before lampchange in tijd'!$E$116:$E$119</c:f>
              <c:numCache>
                <c:formatCode>General</c:formatCode>
                <c:ptCount val="4"/>
                <c:pt idx="0">
                  <c:v>15</c:v>
                </c:pt>
                <c:pt idx="1">
                  <c:v>15.3</c:v>
                </c:pt>
                <c:pt idx="2">
                  <c:v>9.4</c:v>
                </c:pt>
                <c:pt idx="3">
                  <c:v>5.2</c:v>
                </c:pt>
              </c:numCache>
            </c:numRef>
          </c:val>
        </c:ser>
        <c:ser>
          <c:idx val="2"/>
          <c:order val="2"/>
          <c:tx>
            <c:strRef>
              <c:f>'fluor before lampchange in tijd'!$F$114:$F$115</c:f>
              <c:strCache>
                <c:ptCount val="1"/>
                <c:pt idx="0">
                  <c:v>mrt LC2</c:v>
                </c:pt>
              </c:strCache>
            </c:strRef>
          </c:tx>
          <c:invertIfNegative val="0"/>
          <c:cat>
            <c:multiLvlStrRef>
              <c:f>'fluor before lampchange in tijd'!$B$116:$C$119</c:f>
              <c:multiLvlStrCache>
                <c:ptCount val="4"/>
                <c:lvl>
                  <c:pt idx="0">
                    <c:v>bordetella</c:v>
                  </c:pt>
                  <c:pt idx="1">
                    <c:v>MTB</c:v>
                  </c:pt>
                  <c:pt idx="2">
                    <c:v>PBP</c:v>
                  </c:pt>
                  <c:pt idx="3">
                    <c:v>bordetella</c:v>
                  </c:pt>
                </c:lvl>
                <c:lvl>
                  <c:pt idx="0">
                    <c:v>fam</c:v>
                  </c:pt>
                  <c:pt idx="1">
                    <c:v>fam</c:v>
                  </c:pt>
                  <c:pt idx="2">
                    <c:v>fam</c:v>
                  </c:pt>
                  <c:pt idx="3">
                    <c:v>red610</c:v>
                  </c:pt>
                </c:lvl>
              </c:multiLvlStrCache>
            </c:multiLvlStrRef>
          </c:cat>
          <c:val>
            <c:numRef>
              <c:f>'fluor before lampchange in tijd'!$F$116:$F$119</c:f>
              <c:numCache>
                <c:formatCode>General</c:formatCode>
                <c:ptCount val="4"/>
                <c:pt idx="0">
                  <c:v>12.3</c:v>
                </c:pt>
                <c:pt idx="1">
                  <c:v>4.5</c:v>
                </c:pt>
                <c:pt idx="2">
                  <c:v>16.5</c:v>
                </c:pt>
                <c:pt idx="3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69280"/>
        <c:axId val="110770816"/>
      </c:barChart>
      <c:catAx>
        <c:axId val="11076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770816"/>
        <c:crosses val="autoZero"/>
        <c:auto val="1"/>
        <c:lblAlgn val="ctr"/>
        <c:lblOffset val="100"/>
        <c:noMultiLvlLbl val="0"/>
      </c:catAx>
      <c:valAx>
        <c:axId val="110770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769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791666666666665"/>
          <c:y val="0.37152777777777779"/>
          <c:w val="0.13333333333333333"/>
          <c:h val="0.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'fluor before lampchange in tijd'!$J$107:$J$108</c:f>
              <c:strCache>
                <c:ptCount val="1"/>
                <c:pt idx="0">
                  <c:v>okt LC4</c:v>
                </c:pt>
              </c:strCache>
            </c:strRef>
          </c:tx>
          <c:invertIfNegative val="0"/>
          <c:cat>
            <c:multiLvlStrRef>
              <c:f>'fluor before lampchange in tijd'!$H$109:$I$112</c:f>
              <c:multiLvlStrCache>
                <c:ptCount val="4"/>
                <c:lvl>
                  <c:pt idx="0">
                    <c:v>bordetella</c:v>
                  </c:pt>
                  <c:pt idx="1">
                    <c:v>MTB</c:v>
                  </c:pt>
                  <c:pt idx="2">
                    <c:v>PBP</c:v>
                  </c:pt>
                  <c:pt idx="3">
                    <c:v>bordetella</c:v>
                  </c:pt>
                </c:lvl>
                <c:lvl>
                  <c:pt idx="0">
                    <c:v>fam</c:v>
                  </c:pt>
                  <c:pt idx="1">
                    <c:v>fam</c:v>
                  </c:pt>
                  <c:pt idx="2">
                    <c:v>fam</c:v>
                  </c:pt>
                  <c:pt idx="3">
                    <c:v>red610</c:v>
                  </c:pt>
                </c:lvl>
              </c:multiLvlStrCache>
            </c:multiLvlStrRef>
          </c:cat>
          <c:val>
            <c:numRef>
              <c:f>'fluor before lampchange in tijd'!$J$109:$J$112</c:f>
              <c:numCache>
                <c:formatCode>General</c:formatCode>
                <c:ptCount val="4"/>
                <c:pt idx="0">
                  <c:v>20</c:v>
                </c:pt>
                <c:pt idx="1">
                  <c:v>26</c:v>
                </c:pt>
                <c:pt idx="2">
                  <c:v>17</c:v>
                </c:pt>
              </c:numCache>
            </c:numRef>
          </c:val>
        </c:ser>
        <c:ser>
          <c:idx val="1"/>
          <c:order val="1"/>
          <c:tx>
            <c:strRef>
              <c:f>'fluor before lampchange in tijd'!$K$107:$K$108</c:f>
              <c:strCache>
                <c:ptCount val="1"/>
                <c:pt idx="0">
                  <c:v>jan LC4</c:v>
                </c:pt>
              </c:strCache>
            </c:strRef>
          </c:tx>
          <c:invertIfNegative val="0"/>
          <c:cat>
            <c:multiLvlStrRef>
              <c:f>'fluor before lampchange in tijd'!$H$109:$I$112</c:f>
              <c:multiLvlStrCache>
                <c:ptCount val="4"/>
                <c:lvl>
                  <c:pt idx="0">
                    <c:v>bordetella</c:v>
                  </c:pt>
                  <c:pt idx="1">
                    <c:v>MTB</c:v>
                  </c:pt>
                  <c:pt idx="2">
                    <c:v>PBP</c:v>
                  </c:pt>
                  <c:pt idx="3">
                    <c:v>bordetella</c:v>
                  </c:pt>
                </c:lvl>
                <c:lvl>
                  <c:pt idx="0">
                    <c:v>fam</c:v>
                  </c:pt>
                  <c:pt idx="1">
                    <c:v>fam</c:v>
                  </c:pt>
                  <c:pt idx="2">
                    <c:v>fam</c:v>
                  </c:pt>
                  <c:pt idx="3">
                    <c:v>red610</c:v>
                  </c:pt>
                </c:lvl>
              </c:multiLvlStrCache>
            </c:multiLvlStrRef>
          </c:cat>
          <c:val>
            <c:numRef>
              <c:f>'fluor before lampchange in tijd'!$K$109:$K$112</c:f>
              <c:numCache>
                <c:formatCode>General</c:formatCode>
                <c:ptCount val="4"/>
                <c:pt idx="0">
                  <c:v>21</c:v>
                </c:pt>
                <c:pt idx="1">
                  <c:v>21</c:v>
                </c:pt>
                <c:pt idx="2">
                  <c:v>16.3</c:v>
                </c:pt>
                <c:pt idx="3">
                  <c:v>11.8</c:v>
                </c:pt>
              </c:numCache>
            </c:numRef>
          </c:val>
        </c:ser>
        <c:ser>
          <c:idx val="2"/>
          <c:order val="2"/>
          <c:tx>
            <c:strRef>
              <c:f>'fluor before lampchange in tijd'!$L$107:$L$108</c:f>
              <c:strCache>
                <c:ptCount val="1"/>
                <c:pt idx="0">
                  <c:v>mrt LC4</c:v>
                </c:pt>
              </c:strCache>
            </c:strRef>
          </c:tx>
          <c:invertIfNegative val="0"/>
          <c:cat>
            <c:multiLvlStrRef>
              <c:f>'fluor before lampchange in tijd'!$H$109:$I$112</c:f>
              <c:multiLvlStrCache>
                <c:ptCount val="4"/>
                <c:lvl>
                  <c:pt idx="0">
                    <c:v>bordetella</c:v>
                  </c:pt>
                  <c:pt idx="1">
                    <c:v>MTB</c:v>
                  </c:pt>
                  <c:pt idx="2">
                    <c:v>PBP</c:v>
                  </c:pt>
                  <c:pt idx="3">
                    <c:v>bordetella</c:v>
                  </c:pt>
                </c:lvl>
                <c:lvl>
                  <c:pt idx="0">
                    <c:v>fam</c:v>
                  </c:pt>
                  <c:pt idx="1">
                    <c:v>fam</c:v>
                  </c:pt>
                  <c:pt idx="2">
                    <c:v>fam</c:v>
                  </c:pt>
                  <c:pt idx="3">
                    <c:v>red610</c:v>
                  </c:pt>
                </c:lvl>
              </c:multiLvlStrCache>
            </c:multiLvlStrRef>
          </c:cat>
          <c:val>
            <c:numRef>
              <c:f>'fluor before lampchange in tijd'!$L$109:$L$112</c:f>
              <c:numCache>
                <c:formatCode>General</c:formatCode>
                <c:ptCount val="4"/>
                <c:pt idx="0">
                  <c:v>18.899999999999999</c:v>
                </c:pt>
                <c:pt idx="1">
                  <c:v>12.3</c:v>
                </c:pt>
                <c:pt idx="2">
                  <c:v>25.8</c:v>
                </c:pt>
                <c:pt idx="3">
                  <c:v>14.8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96800"/>
        <c:axId val="110798336"/>
      </c:barChart>
      <c:catAx>
        <c:axId val="11079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798336"/>
        <c:crosses val="autoZero"/>
        <c:auto val="1"/>
        <c:lblAlgn val="ctr"/>
        <c:lblOffset val="100"/>
        <c:noMultiLvlLbl val="0"/>
      </c:catAx>
      <c:valAx>
        <c:axId val="110798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796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791666666666665"/>
          <c:y val="0.37152777777777779"/>
          <c:w val="0.13333333333333333"/>
          <c:h val="0.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'fluor before lampchange in tijd'!$J$114:$J$115</c:f>
              <c:strCache>
                <c:ptCount val="1"/>
                <c:pt idx="0">
                  <c:v>okt LC5</c:v>
                </c:pt>
              </c:strCache>
            </c:strRef>
          </c:tx>
          <c:invertIfNegative val="0"/>
          <c:cat>
            <c:multiLvlStrRef>
              <c:f>'fluor before lampchange in tijd'!$H$116:$I$119</c:f>
              <c:multiLvlStrCache>
                <c:ptCount val="4"/>
                <c:lvl>
                  <c:pt idx="0">
                    <c:v>bordetella</c:v>
                  </c:pt>
                  <c:pt idx="1">
                    <c:v>MTB</c:v>
                  </c:pt>
                  <c:pt idx="2">
                    <c:v>PBP</c:v>
                  </c:pt>
                  <c:pt idx="3">
                    <c:v>bordetella</c:v>
                  </c:pt>
                </c:lvl>
                <c:lvl>
                  <c:pt idx="0">
                    <c:v>fam</c:v>
                  </c:pt>
                  <c:pt idx="1">
                    <c:v>fam</c:v>
                  </c:pt>
                  <c:pt idx="2">
                    <c:v>fam</c:v>
                  </c:pt>
                  <c:pt idx="3">
                    <c:v>red610</c:v>
                  </c:pt>
                </c:lvl>
              </c:multiLvlStrCache>
            </c:multiLvlStrRef>
          </c:cat>
          <c:val>
            <c:numRef>
              <c:f>'fluor before lampchange in tijd'!$J$116:$J$119</c:f>
              <c:numCache>
                <c:formatCode>General</c:formatCode>
                <c:ptCount val="4"/>
                <c:pt idx="0">
                  <c:v>20.7</c:v>
                </c:pt>
                <c:pt idx="1">
                  <c:v>26.3</c:v>
                </c:pt>
                <c:pt idx="2">
                  <c:v>19</c:v>
                </c:pt>
              </c:numCache>
            </c:numRef>
          </c:val>
        </c:ser>
        <c:ser>
          <c:idx val="1"/>
          <c:order val="1"/>
          <c:tx>
            <c:strRef>
              <c:f>'fluor before lampchange in tijd'!$K$114:$K$115</c:f>
              <c:strCache>
                <c:ptCount val="1"/>
                <c:pt idx="0">
                  <c:v>jan LC5</c:v>
                </c:pt>
              </c:strCache>
            </c:strRef>
          </c:tx>
          <c:invertIfNegative val="0"/>
          <c:cat>
            <c:multiLvlStrRef>
              <c:f>'fluor before lampchange in tijd'!$H$116:$I$119</c:f>
              <c:multiLvlStrCache>
                <c:ptCount val="4"/>
                <c:lvl>
                  <c:pt idx="0">
                    <c:v>bordetella</c:v>
                  </c:pt>
                  <c:pt idx="1">
                    <c:v>MTB</c:v>
                  </c:pt>
                  <c:pt idx="2">
                    <c:v>PBP</c:v>
                  </c:pt>
                  <c:pt idx="3">
                    <c:v>bordetella</c:v>
                  </c:pt>
                </c:lvl>
                <c:lvl>
                  <c:pt idx="0">
                    <c:v>fam</c:v>
                  </c:pt>
                  <c:pt idx="1">
                    <c:v>fam</c:v>
                  </c:pt>
                  <c:pt idx="2">
                    <c:v>fam</c:v>
                  </c:pt>
                  <c:pt idx="3">
                    <c:v>red610</c:v>
                  </c:pt>
                </c:lvl>
              </c:multiLvlStrCache>
            </c:multiLvlStrRef>
          </c:cat>
          <c:val>
            <c:numRef>
              <c:f>'fluor before lampchange in tijd'!$K$116:$K$119</c:f>
              <c:numCache>
                <c:formatCode>General</c:formatCode>
                <c:ptCount val="4"/>
                <c:pt idx="0">
                  <c:v>19.100000000000001</c:v>
                </c:pt>
                <c:pt idx="1">
                  <c:v>29</c:v>
                </c:pt>
                <c:pt idx="2">
                  <c:v>19.8</c:v>
                </c:pt>
                <c:pt idx="3">
                  <c:v>11.4</c:v>
                </c:pt>
              </c:numCache>
            </c:numRef>
          </c:val>
        </c:ser>
        <c:ser>
          <c:idx val="2"/>
          <c:order val="2"/>
          <c:tx>
            <c:strRef>
              <c:f>'fluor before lampchange in tijd'!$L$114:$L$115</c:f>
              <c:strCache>
                <c:ptCount val="1"/>
                <c:pt idx="0">
                  <c:v>mrt LC5</c:v>
                </c:pt>
              </c:strCache>
            </c:strRef>
          </c:tx>
          <c:invertIfNegative val="0"/>
          <c:cat>
            <c:multiLvlStrRef>
              <c:f>'fluor before lampchange in tijd'!$H$116:$I$119</c:f>
              <c:multiLvlStrCache>
                <c:ptCount val="4"/>
                <c:lvl>
                  <c:pt idx="0">
                    <c:v>bordetella</c:v>
                  </c:pt>
                  <c:pt idx="1">
                    <c:v>MTB</c:v>
                  </c:pt>
                  <c:pt idx="2">
                    <c:v>PBP</c:v>
                  </c:pt>
                  <c:pt idx="3">
                    <c:v>bordetella</c:v>
                  </c:pt>
                </c:lvl>
                <c:lvl>
                  <c:pt idx="0">
                    <c:v>fam</c:v>
                  </c:pt>
                  <c:pt idx="1">
                    <c:v>fam</c:v>
                  </c:pt>
                  <c:pt idx="2">
                    <c:v>fam</c:v>
                  </c:pt>
                  <c:pt idx="3">
                    <c:v>red610</c:v>
                  </c:pt>
                </c:lvl>
              </c:multiLvlStrCache>
            </c:multiLvlStrRef>
          </c:cat>
          <c:val>
            <c:numRef>
              <c:f>'fluor before lampchange in tijd'!$L$116:$L$119</c:f>
              <c:numCache>
                <c:formatCode>General</c:formatCode>
                <c:ptCount val="4"/>
                <c:pt idx="0">
                  <c:v>19.8</c:v>
                </c:pt>
                <c:pt idx="1">
                  <c:v>12.8</c:v>
                </c:pt>
                <c:pt idx="2">
                  <c:v>24.5</c:v>
                </c:pt>
                <c:pt idx="3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97792"/>
        <c:axId val="110899584"/>
      </c:barChart>
      <c:catAx>
        <c:axId val="11089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899584"/>
        <c:crosses val="autoZero"/>
        <c:auto val="1"/>
        <c:lblAlgn val="ctr"/>
        <c:lblOffset val="100"/>
        <c:noMultiLvlLbl val="0"/>
      </c:catAx>
      <c:valAx>
        <c:axId val="110899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897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791666666666665"/>
          <c:y val="0.37152777777777779"/>
          <c:w val="0.13333333333333333"/>
          <c:h val="0.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'fluor before lampchange in tijd'!$J$121:$J$122</c:f>
              <c:strCache>
                <c:ptCount val="1"/>
                <c:pt idx="0">
                  <c:v>okt LC6</c:v>
                </c:pt>
              </c:strCache>
            </c:strRef>
          </c:tx>
          <c:invertIfNegative val="0"/>
          <c:cat>
            <c:multiLvlStrRef>
              <c:f>'fluor before lampchange in tijd'!$H$123:$I$126</c:f>
              <c:multiLvlStrCache>
                <c:ptCount val="4"/>
                <c:lvl>
                  <c:pt idx="0">
                    <c:v>bordetella</c:v>
                  </c:pt>
                  <c:pt idx="1">
                    <c:v>MTB</c:v>
                  </c:pt>
                  <c:pt idx="2">
                    <c:v>PBP</c:v>
                  </c:pt>
                  <c:pt idx="3">
                    <c:v>bordetella</c:v>
                  </c:pt>
                </c:lvl>
                <c:lvl>
                  <c:pt idx="0">
                    <c:v>fam</c:v>
                  </c:pt>
                  <c:pt idx="1">
                    <c:v>fam</c:v>
                  </c:pt>
                  <c:pt idx="2">
                    <c:v>fam</c:v>
                  </c:pt>
                  <c:pt idx="3">
                    <c:v>red610</c:v>
                  </c:pt>
                </c:lvl>
              </c:multiLvlStrCache>
            </c:multiLvlStrRef>
          </c:cat>
          <c:val>
            <c:numRef>
              <c:f>'fluor before lampchange in tijd'!$J$123:$J$126</c:f>
              <c:numCache>
                <c:formatCode>General</c:formatCode>
                <c:ptCount val="4"/>
                <c:pt idx="0">
                  <c:v>28.7</c:v>
                </c:pt>
                <c:pt idx="1">
                  <c:v>41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tx>
            <c:strRef>
              <c:f>'fluor before lampchange in tijd'!$K$121:$K$122</c:f>
              <c:strCache>
                <c:ptCount val="1"/>
                <c:pt idx="0">
                  <c:v>jan LC6</c:v>
                </c:pt>
              </c:strCache>
            </c:strRef>
          </c:tx>
          <c:invertIfNegative val="0"/>
          <c:cat>
            <c:multiLvlStrRef>
              <c:f>'fluor before lampchange in tijd'!$H$123:$I$126</c:f>
              <c:multiLvlStrCache>
                <c:ptCount val="4"/>
                <c:lvl>
                  <c:pt idx="0">
                    <c:v>bordetella</c:v>
                  </c:pt>
                  <c:pt idx="1">
                    <c:v>MTB</c:v>
                  </c:pt>
                  <c:pt idx="2">
                    <c:v>PBP</c:v>
                  </c:pt>
                  <c:pt idx="3">
                    <c:v>bordetella</c:v>
                  </c:pt>
                </c:lvl>
                <c:lvl>
                  <c:pt idx="0">
                    <c:v>fam</c:v>
                  </c:pt>
                  <c:pt idx="1">
                    <c:v>fam</c:v>
                  </c:pt>
                  <c:pt idx="2">
                    <c:v>fam</c:v>
                  </c:pt>
                  <c:pt idx="3">
                    <c:v>red610</c:v>
                  </c:pt>
                </c:lvl>
              </c:multiLvlStrCache>
            </c:multiLvlStrRef>
          </c:cat>
          <c:val>
            <c:numRef>
              <c:f>'fluor before lampchange in tijd'!$K$123:$K$126</c:f>
              <c:numCache>
                <c:formatCode>General</c:formatCode>
                <c:ptCount val="4"/>
                <c:pt idx="0">
                  <c:v>28</c:v>
                </c:pt>
                <c:pt idx="1">
                  <c:v>40.799999999999997</c:v>
                </c:pt>
                <c:pt idx="2">
                  <c:v>23.8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'fluor before lampchange in tijd'!$L$121:$L$122</c:f>
              <c:strCache>
                <c:ptCount val="1"/>
                <c:pt idx="0">
                  <c:v>mrt LC6</c:v>
                </c:pt>
              </c:strCache>
            </c:strRef>
          </c:tx>
          <c:invertIfNegative val="0"/>
          <c:cat>
            <c:multiLvlStrRef>
              <c:f>'fluor before lampchange in tijd'!$H$123:$I$126</c:f>
              <c:multiLvlStrCache>
                <c:ptCount val="4"/>
                <c:lvl>
                  <c:pt idx="0">
                    <c:v>bordetella</c:v>
                  </c:pt>
                  <c:pt idx="1">
                    <c:v>MTB</c:v>
                  </c:pt>
                  <c:pt idx="2">
                    <c:v>PBP</c:v>
                  </c:pt>
                  <c:pt idx="3">
                    <c:v>bordetella</c:v>
                  </c:pt>
                </c:lvl>
                <c:lvl>
                  <c:pt idx="0">
                    <c:v>fam</c:v>
                  </c:pt>
                  <c:pt idx="1">
                    <c:v>fam</c:v>
                  </c:pt>
                  <c:pt idx="2">
                    <c:v>fam</c:v>
                  </c:pt>
                  <c:pt idx="3">
                    <c:v>red610</c:v>
                  </c:pt>
                </c:lvl>
              </c:multiLvlStrCache>
            </c:multiLvlStrRef>
          </c:cat>
          <c:val>
            <c:numRef>
              <c:f>'fluor before lampchange in tijd'!$L$123:$L$126</c:f>
              <c:numCache>
                <c:formatCode>General</c:formatCode>
                <c:ptCount val="4"/>
                <c:pt idx="0">
                  <c:v>31.3</c:v>
                </c:pt>
                <c:pt idx="1">
                  <c:v>21.9</c:v>
                </c:pt>
                <c:pt idx="2">
                  <c:v>39.9</c:v>
                </c:pt>
                <c:pt idx="3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33504"/>
        <c:axId val="110935040"/>
      </c:barChart>
      <c:catAx>
        <c:axId val="11093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935040"/>
        <c:crosses val="autoZero"/>
        <c:auto val="1"/>
        <c:lblAlgn val="ctr"/>
        <c:lblOffset val="100"/>
        <c:noMultiLvlLbl val="0"/>
      </c:catAx>
      <c:valAx>
        <c:axId val="110935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933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791666666666665"/>
          <c:y val="0.37282229965156793"/>
          <c:w val="0.13333333333333333"/>
          <c:h val="0.2508710801393728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'different timepoints'!$M$21</c:f>
              <c:strCache>
                <c:ptCount val="1"/>
                <c:pt idx="0">
                  <c:v>timepoint 1</c:v>
                </c:pt>
              </c:strCache>
            </c:strRef>
          </c:tx>
          <c:invertIfNegative val="0"/>
          <c:cat>
            <c:multiLvlStrRef>
              <c:f>'different timepoints'!$K$22:$L$34</c:f>
              <c:multiLvlStrCache>
                <c:ptCount val="13"/>
                <c:lvl>
                  <c:pt idx="0">
                    <c:v>C.coli</c:v>
                  </c:pt>
                  <c:pt idx="1">
                    <c:v>stec</c:v>
                  </c:pt>
                  <c:pt idx="2">
                    <c:v>giardia</c:v>
                  </c:pt>
                  <c:pt idx="3">
                    <c:v>C.jejuni</c:v>
                  </c:pt>
                  <c:pt idx="4">
                    <c:v>yersinia</c:v>
                  </c:pt>
                  <c:pt idx="5">
                    <c:v>dienta</c:v>
                  </c:pt>
                  <c:pt idx="6">
                    <c:v>salmonella</c:v>
                  </c:pt>
                  <c:pt idx="7">
                    <c:v>shigella</c:v>
                  </c:pt>
                  <c:pt idx="8">
                    <c:v>crypto</c:v>
                  </c:pt>
                  <c:pt idx="9">
                    <c:v>IC 1</c:v>
                  </c:pt>
                  <c:pt idx="10">
                    <c:v>IC 2</c:v>
                  </c:pt>
                  <c:pt idx="11">
                    <c:v>IC 3</c:v>
                  </c:pt>
                  <c:pt idx="12">
                    <c:v>IC 4</c:v>
                  </c:pt>
                </c:lvl>
                <c:lvl>
                  <c:pt idx="0">
                    <c:v>fam</c:v>
                  </c:pt>
                  <c:pt idx="3">
                    <c:v>hex</c:v>
                  </c:pt>
                  <c:pt idx="6">
                    <c:v>red610</c:v>
                  </c:pt>
                  <c:pt idx="9">
                    <c:v>cy5</c:v>
                  </c:pt>
                </c:lvl>
              </c:multiLvlStrCache>
            </c:multiLvlStrRef>
          </c:cat>
          <c:val>
            <c:numRef>
              <c:f>'different timepoints'!$M$22:$M$34</c:f>
              <c:numCache>
                <c:formatCode>General</c:formatCode>
                <c:ptCount val="13"/>
                <c:pt idx="0">
                  <c:v>12.65</c:v>
                </c:pt>
                <c:pt idx="1">
                  <c:v>12.38</c:v>
                </c:pt>
                <c:pt idx="2">
                  <c:v>9.0299999999999994</c:v>
                </c:pt>
                <c:pt idx="3">
                  <c:v>16.97</c:v>
                </c:pt>
                <c:pt idx="4">
                  <c:v>6</c:v>
                </c:pt>
                <c:pt idx="5">
                  <c:v>8.6999999999999993</c:v>
                </c:pt>
                <c:pt idx="6">
                  <c:v>3.96</c:v>
                </c:pt>
                <c:pt idx="7">
                  <c:v>3.4</c:v>
                </c:pt>
                <c:pt idx="8">
                  <c:v>2.2999999999999998</c:v>
                </c:pt>
                <c:pt idx="9">
                  <c:v>0.436</c:v>
                </c:pt>
                <c:pt idx="10">
                  <c:v>0.70799999999999996</c:v>
                </c:pt>
                <c:pt idx="11">
                  <c:v>0.46500000000000002</c:v>
                </c:pt>
                <c:pt idx="12">
                  <c:v>0.63200000000000001</c:v>
                </c:pt>
              </c:numCache>
            </c:numRef>
          </c:val>
        </c:ser>
        <c:ser>
          <c:idx val="1"/>
          <c:order val="1"/>
          <c:tx>
            <c:strRef>
              <c:f>'different timepoints'!$N$21</c:f>
              <c:strCache>
                <c:ptCount val="1"/>
                <c:pt idx="0">
                  <c:v>timepoint 2</c:v>
                </c:pt>
              </c:strCache>
            </c:strRef>
          </c:tx>
          <c:invertIfNegative val="0"/>
          <c:cat>
            <c:multiLvlStrRef>
              <c:f>'different timepoints'!$K$22:$L$34</c:f>
              <c:multiLvlStrCache>
                <c:ptCount val="13"/>
                <c:lvl>
                  <c:pt idx="0">
                    <c:v>C.coli</c:v>
                  </c:pt>
                  <c:pt idx="1">
                    <c:v>stec</c:v>
                  </c:pt>
                  <c:pt idx="2">
                    <c:v>giardia</c:v>
                  </c:pt>
                  <c:pt idx="3">
                    <c:v>C.jejuni</c:v>
                  </c:pt>
                  <c:pt idx="4">
                    <c:v>yersinia</c:v>
                  </c:pt>
                  <c:pt idx="5">
                    <c:v>dienta</c:v>
                  </c:pt>
                  <c:pt idx="6">
                    <c:v>salmonella</c:v>
                  </c:pt>
                  <c:pt idx="7">
                    <c:v>shigella</c:v>
                  </c:pt>
                  <c:pt idx="8">
                    <c:v>crypto</c:v>
                  </c:pt>
                  <c:pt idx="9">
                    <c:v>IC 1</c:v>
                  </c:pt>
                  <c:pt idx="10">
                    <c:v>IC 2</c:v>
                  </c:pt>
                  <c:pt idx="11">
                    <c:v>IC 3</c:v>
                  </c:pt>
                  <c:pt idx="12">
                    <c:v>IC 4</c:v>
                  </c:pt>
                </c:lvl>
                <c:lvl>
                  <c:pt idx="0">
                    <c:v>fam</c:v>
                  </c:pt>
                  <c:pt idx="3">
                    <c:v>hex</c:v>
                  </c:pt>
                  <c:pt idx="6">
                    <c:v>red610</c:v>
                  </c:pt>
                  <c:pt idx="9">
                    <c:v>cy5</c:v>
                  </c:pt>
                </c:lvl>
              </c:multiLvlStrCache>
            </c:multiLvlStrRef>
          </c:cat>
          <c:val>
            <c:numRef>
              <c:f>'different timepoints'!$N$22:$N$34</c:f>
              <c:numCache>
                <c:formatCode>General</c:formatCode>
                <c:ptCount val="13"/>
                <c:pt idx="0">
                  <c:v>13</c:v>
                </c:pt>
                <c:pt idx="1">
                  <c:v>11.4</c:v>
                </c:pt>
                <c:pt idx="2">
                  <c:v>9.32</c:v>
                </c:pt>
                <c:pt idx="3">
                  <c:v>15</c:v>
                </c:pt>
                <c:pt idx="4">
                  <c:v>5.7</c:v>
                </c:pt>
                <c:pt idx="5">
                  <c:v>8.6</c:v>
                </c:pt>
                <c:pt idx="6">
                  <c:v>3.7</c:v>
                </c:pt>
                <c:pt idx="7">
                  <c:v>3.32</c:v>
                </c:pt>
                <c:pt idx="8">
                  <c:v>2.2069999999999999</c:v>
                </c:pt>
                <c:pt idx="9">
                  <c:v>0.43</c:v>
                </c:pt>
                <c:pt idx="10">
                  <c:v>0</c:v>
                </c:pt>
                <c:pt idx="11">
                  <c:v>0.44500000000000001</c:v>
                </c:pt>
                <c:pt idx="12">
                  <c:v>0.63100000000000001</c:v>
                </c:pt>
              </c:numCache>
            </c:numRef>
          </c:val>
        </c:ser>
        <c:ser>
          <c:idx val="2"/>
          <c:order val="2"/>
          <c:tx>
            <c:strRef>
              <c:f>'different timepoints'!$O$21</c:f>
              <c:strCache>
                <c:ptCount val="1"/>
                <c:pt idx="0">
                  <c:v>timepoint 3</c:v>
                </c:pt>
              </c:strCache>
            </c:strRef>
          </c:tx>
          <c:invertIfNegative val="0"/>
          <c:cat>
            <c:multiLvlStrRef>
              <c:f>'different timepoints'!$K$22:$L$34</c:f>
              <c:multiLvlStrCache>
                <c:ptCount val="13"/>
                <c:lvl>
                  <c:pt idx="0">
                    <c:v>C.coli</c:v>
                  </c:pt>
                  <c:pt idx="1">
                    <c:v>stec</c:v>
                  </c:pt>
                  <c:pt idx="2">
                    <c:v>giardia</c:v>
                  </c:pt>
                  <c:pt idx="3">
                    <c:v>C.jejuni</c:v>
                  </c:pt>
                  <c:pt idx="4">
                    <c:v>yersinia</c:v>
                  </c:pt>
                  <c:pt idx="5">
                    <c:v>dienta</c:v>
                  </c:pt>
                  <c:pt idx="6">
                    <c:v>salmonella</c:v>
                  </c:pt>
                  <c:pt idx="7">
                    <c:v>shigella</c:v>
                  </c:pt>
                  <c:pt idx="8">
                    <c:v>crypto</c:v>
                  </c:pt>
                  <c:pt idx="9">
                    <c:v>IC 1</c:v>
                  </c:pt>
                  <c:pt idx="10">
                    <c:v>IC 2</c:v>
                  </c:pt>
                  <c:pt idx="11">
                    <c:v>IC 3</c:v>
                  </c:pt>
                  <c:pt idx="12">
                    <c:v>IC 4</c:v>
                  </c:pt>
                </c:lvl>
                <c:lvl>
                  <c:pt idx="0">
                    <c:v>fam</c:v>
                  </c:pt>
                  <c:pt idx="3">
                    <c:v>hex</c:v>
                  </c:pt>
                  <c:pt idx="6">
                    <c:v>red610</c:v>
                  </c:pt>
                  <c:pt idx="9">
                    <c:v>cy5</c:v>
                  </c:pt>
                </c:lvl>
              </c:multiLvlStrCache>
            </c:multiLvlStrRef>
          </c:cat>
          <c:val>
            <c:numRef>
              <c:f>'different timepoints'!$O$22:$O$34</c:f>
              <c:numCache>
                <c:formatCode>General</c:formatCode>
                <c:ptCount val="13"/>
                <c:pt idx="0">
                  <c:v>13.29</c:v>
                </c:pt>
                <c:pt idx="1">
                  <c:v>11.1</c:v>
                </c:pt>
                <c:pt idx="2">
                  <c:v>8.91</c:v>
                </c:pt>
                <c:pt idx="3">
                  <c:v>15</c:v>
                </c:pt>
                <c:pt idx="4">
                  <c:v>5.8</c:v>
                </c:pt>
                <c:pt idx="5">
                  <c:v>8.3800000000000008</c:v>
                </c:pt>
                <c:pt idx="6">
                  <c:v>3.9</c:v>
                </c:pt>
                <c:pt idx="7">
                  <c:v>3.31</c:v>
                </c:pt>
                <c:pt idx="8">
                  <c:v>2.2450000000000001</c:v>
                </c:pt>
                <c:pt idx="9">
                  <c:v>0.441</c:v>
                </c:pt>
                <c:pt idx="10">
                  <c:v>0.48499999999999999</c:v>
                </c:pt>
                <c:pt idx="11">
                  <c:v>0.44500000000000001</c:v>
                </c:pt>
                <c:pt idx="12">
                  <c:v>0.63600000000000001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52672"/>
        <c:axId val="109054208"/>
      </c:barChart>
      <c:catAx>
        <c:axId val="10905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054208"/>
        <c:crosses val="autoZero"/>
        <c:auto val="1"/>
        <c:lblAlgn val="ctr"/>
        <c:lblOffset val="100"/>
        <c:noMultiLvlLbl val="0"/>
      </c:catAx>
      <c:valAx>
        <c:axId val="109054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052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41666666666667"/>
          <c:y val="0.37152777777777779"/>
          <c:w val="0.17708333333333334"/>
          <c:h val="0.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'different timepoints'!$M$4</c:f>
              <c:strCache>
                <c:ptCount val="1"/>
                <c:pt idx="0">
                  <c:v>timepoint 1</c:v>
                </c:pt>
              </c:strCache>
            </c:strRef>
          </c:tx>
          <c:invertIfNegative val="0"/>
          <c:cat>
            <c:multiLvlStrRef>
              <c:f>'different timepoints'!$K$5:$L$17</c:f>
              <c:multiLvlStrCache>
                <c:ptCount val="13"/>
                <c:lvl>
                  <c:pt idx="0">
                    <c:v>C.coli</c:v>
                  </c:pt>
                  <c:pt idx="1">
                    <c:v>stec</c:v>
                  </c:pt>
                  <c:pt idx="2">
                    <c:v>giardia</c:v>
                  </c:pt>
                  <c:pt idx="3">
                    <c:v>C.jejuni</c:v>
                  </c:pt>
                  <c:pt idx="4">
                    <c:v>yersinia</c:v>
                  </c:pt>
                  <c:pt idx="5">
                    <c:v>dienta</c:v>
                  </c:pt>
                  <c:pt idx="6">
                    <c:v>salmonella</c:v>
                  </c:pt>
                  <c:pt idx="7">
                    <c:v>shigella</c:v>
                  </c:pt>
                  <c:pt idx="8">
                    <c:v>crypto</c:v>
                  </c:pt>
                  <c:pt idx="9">
                    <c:v>IC 1</c:v>
                  </c:pt>
                  <c:pt idx="10">
                    <c:v>IC 2</c:v>
                  </c:pt>
                  <c:pt idx="11">
                    <c:v>IC 3</c:v>
                  </c:pt>
                  <c:pt idx="12">
                    <c:v>IC 4</c:v>
                  </c:pt>
                </c:lvl>
                <c:lvl>
                  <c:pt idx="0">
                    <c:v>fam</c:v>
                  </c:pt>
                  <c:pt idx="3">
                    <c:v>hex</c:v>
                  </c:pt>
                  <c:pt idx="6">
                    <c:v>red610</c:v>
                  </c:pt>
                  <c:pt idx="9">
                    <c:v>cy5</c:v>
                  </c:pt>
                </c:lvl>
              </c:multiLvlStrCache>
            </c:multiLvlStrRef>
          </c:cat>
          <c:val>
            <c:numRef>
              <c:f>'different timepoints'!$M$5:$M$17</c:f>
              <c:numCache>
                <c:formatCode>General</c:formatCode>
                <c:ptCount val="13"/>
                <c:pt idx="0">
                  <c:v>28.2</c:v>
                </c:pt>
                <c:pt idx="1">
                  <c:v>30.2</c:v>
                </c:pt>
                <c:pt idx="2">
                  <c:v>23.5</c:v>
                </c:pt>
                <c:pt idx="3">
                  <c:v>33.950000000000003</c:v>
                </c:pt>
                <c:pt idx="4">
                  <c:v>14.3</c:v>
                </c:pt>
                <c:pt idx="5">
                  <c:v>23.4</c:v>
                </c:pt>
                <c:pt idx="6">
                  <c:v>17.38</c:v>
                </c:pt>
                <c:pt idx="7">
                  <c:v>16.11</c:v>
                </c:pt>
                <c:pt idx="8">
                  <c:v>12.6</c:v>
                </c:pt>
                <c:pt idx="9">
                  <c:v>4.53</c:v>
                </c:pt>
                <c:pt idx="10">
                  <c:v>8.07</c:v>
                </c:pt>
                <c:pt idx="11">
                  <c:v>5.05</c:v>
                </c:pt>
                <c:pt idx="12">
                  <c:v>8.5</c:v>
                </c:pt>
              </c:numCache>
            </c:numRef>
          </c:val>
        </c:ser>
        <c:ser>
          <c:idx val="1"/>
          <c:order val="1"/>
          <c:tx>
            <c:strRef>
              <c:f>'different timepoints'!$N$4</c:f>
              <c:strCache>
                <c:ptCount val="1"/>
                <c:pt idx="0">
                  <c:v>timepoint 2</c:v>
                </c:pt>
              </c:strCache>
            </c:strRef>
          </c:tx>
          <c:invertIfNegative val="0"/>
          <c:cat>
            <c:multiLvlStrRef>
              <c:f>'different timepoints'!$K$5:$L$17</c:f>
              <c:multiLvlStrCache>
                <c:ptCount val="13"/>
                <c:lvl>
                  <c:pt idx="0">
                    <c:v>C.coli</c:v>
                  </c:pt>
                  <c:pt idx="1">
                    <c:v>stec</c:v>
                  </c:pt>
                  <c:pt idx="2">
                    <c:v>giardia</c:v>
                  </c:pt>
                  <c:pt idx="3">
                    <c:v>C.jejuni</c:v>
                  </c:pt>
                  <c:pt idx="4">
                    <c:v>yersinia</c:v>
                  </c:pt>
                  <c:pt idx="5">
                    <c:v>dienta</c:v>
                  </c:pt>
                  <c:pt idx="6">
                    <c:v>salmonella</c:v>
                  </c:pt>
                  <c:pt idx="7">
                    <c:v>shigella</c:v>
                  </c:pt>
                  <c:pt idx="8">
                    <c:v>crypto</c:v>
                  </c:pt>
                  <c:pt idx="9">
                    <c:v>IC 1</c:v>
                  </c:pt>
                  <c:pt idx="10">
                    <c:v>IC 2</c:v>
                  </c:pt>
                  <c:pt idx="11">
                    <c:v>IC 3</c:v>
                  </c:pt>
                  <c:pt idx="12">
                    <c:v>IC 4</c:v>
                  </c:pt>
                </c:lvl>
                <c:lvl>
                  <c:pt idx="0">
                    <c:v>fam</c:v>
                  </c:pt>
                  <c:pt idx="3">
                    <c:v>hex</c:v>
                  </c:pt>
                  <c:pt idx="6">
                    <c:v>red610</c:v>
                  </c:pt>
                  <c:pt idx="9">
                    <c:v>cy5</c:v>
                  </c:pt>
                </c:lvl>
              </c:multiLvlStrCache>
            </c:multiLvlStrRef>
          </c:cat>
          <c:val>
            <c:numRef>
              <c:f>'different timepoints'!$N$5:$N$17</c:f>
              <c:numCache>
                <c:formatCode>General</c:formatCode>
                <c:ptCount val="13"/>
                <c:pt idx="0">
                  <c:v>29.57</c:v>
                </c:pt>
                <c:pt idx="1">
                  <c:v>29.1</c:v>
                </c:pt>
                <c:pt idx="2">
                  <c:v>23</c:v>
                </c:pt>
                <c:pt idx="3">
                  <c:v>31</c:v>
                </c:pt>
                <c:pt idx="4">
                  <c:v>16</c:v>
                </c:pt>
                <c:pt idx="5">
                  <c:v>22.5</c:v>
                </c:pt>
                <c:pt idx="6">
                  <c:v>16.600000000000001</c:v>
                </c:pt>
                <c:pt idx="7">
                  <c:v>13.4</c:v>
                </c:pt>
                <c:pt idx="8">
                  <c:v>12.5</c:v>
                </c:pt>
                <c:pt idx="9">
                  <c:v>4.6399999999999997</c:v>
                </c:pt>
                <c:pt idx="10">
                  <c:v>8</c:v>
                </c:pt>
                <c:pt idx="11">
                  <c:v>5.4</c:v>
                </c:pt>
                <c:pt idx="12">
                  <c:v>8.6999999999999993</c:v>
                </c:pt>
              </c:numCache>
            </c:numRef>
          </c:val>
        </c:ser>
        <c:ser>
          <c:idx val="2"/>
          <c:order val="2"/>
          <c:tx>
            <c:strRef>
              <c:f>'different timepoints'!$O$4</c:f>
              <c:strCache>
                <c:ptCount val="1"/>
                <c:pt idx="0">
                  <c:v>timepoint 3</c:v>
                </c:pt>
              </c:strCache>
            </c:strRef>
          </c:tx>
          <c:invertIfNegative val="0"/>
          <c:cat>
            <c:multiLvlStrRef>
              <c:f>'different timepoints'!$K$5:$L$17</c:f>
              <c:multiLvlStrCache>
                <c:ptCount val="13"/>
                <c:lvl>
                  <c:pt idx="0">
                    <c:v>C.coli</c:v>
                  </c:pt>
                  <c:pt idx="1">
                    <c:v>stec</c:v>
                  </c:pt>
                  <c:pt idx="2">
                    <c:v>giardia</c:v>
                  </c:pt>
                  <c:pt idx="3">
                    <c:v>C.jejuni</c:v>
                  </c:pt>
                  <c:pt idx="4">
                    <c:v>yersinia</c:v>
                  </c:pt>
                  <c:pt idx="5">
                    <c:v>dienta</c:v>
                  </c:pt>
                  <c:pt idx="6">
                    <c:v>salmonella</c:v>
                  </c:pt>
                  <c:pt idx="7">
                    <c:v>shigella</c:v>
                  </c:pt>
                  <c:pt idx="8">
                    <c:v>crypto</c:v>
                  </c:pt>
                  <c:pt idx="9">
                    <c:v>IC 1</c:v>
                  </c:pt>
                  <c:pt idx="10">
                    <c:v>IC 2</c:v>
                  </c:pt>
                  <c:pt idx="11">
                    <c:v>IC 3</c:v>
                  </c:pt>
                  <c:pt idx="12">
                    <c:v>IC 4</c:v>
                  </c:pt>
                </c:lvl>
                <c:lvl>
                  <c:pt idx="0">
                    <c:v>fam</c:v>
                  </c:pt>
                  <c:pt idx="3">
                    <c:v>hex</c:v>
                  </c:pt>
                  <c:pt idx="6">
                    <c:v>red610</c:v>
                  </c:pt>
                  <c:pt idx="9">
                    <c:v>cy5</c:v>
                  </c:pt>
                </c:lvl>
              </c:multiLvlStrCache>
            </c:multiLvlStrRef>
          </c:cat>
          <c:val>
            <c:numRef>
              <c:f>'different timepoints'!$O$5:$O$17</c:f>
              <c:numCache>
                <c:formatCode>General</c:formatCode>
                <c:ptCount val="13"/>
                <c:pt idx="0">
                  <c:v>29.5</c:v>
                </c:pt>
                <c:pt idx="1">
                  <c:v>29.3</c:v>
                </c:pt>
                <c:pt idx="2">
                  <c:v>23</c:v>
                </c:pt>
                <c:pt idx="3">
                  <c:v>33.299999999999997</c:v>
                </c:pt>
                <c:pt idx="4">
                  <c:v>14.1</c:v>
                </c:pt>
                <c:pt idx="5">
                  <c:v>22.5</c:v>
                </c:pt>
                <c:pt idx="6">
                  <c:v>17.100000000000001</c:v>
                </c:pt>
                <c:pt idx="7">
                  <c:v>16.2</c:v>
                </c:pt>
                <c:pt idx="8">
                  <c:v>12.3</c:v>
                </c:pt>
                <c:pt idx="9">
                  <c:v>4.46</c:v>
                </c:pt>
                <c:pt idx="10">
                  <c:v>7.63</c:v>
                </c:pt>
                <c:pt idx="11">
                  <c:v>4.84</c:v>
                </c:pt>
                <c:pt idx="12">
                  <c:v>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92224"/>
        <c:axId val="109102208"/>
      </c:barChart>
      <c:catAx>
        <c:axId val="10909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102208"/>
        <c:crosses val="autoZero"/>
        <c:auto val="1"/>
        <c:lblAlgn val="ctr"/>
        <c:lblOffset val="100"/>
        <c:noMultiLvlLbl val="0"/>
      </c:catAx>
      <c:valAx>
        <c:axId val="109102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09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41666666666667"/>
          <c:y val="0.37152777777777779"/>
          <c:w val="0.17708333333333334"/>
          <c:h val="0.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LC2 FAM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'cleaning lens LC2LC1'!$D$3</c:f>
              <c:strCache>
                <c:ptCount val="1"/>
                <c:pt idx="0">
                  <c:v>before maintenance lens</c:v>
                </c:pt>
              </c:strCache>
            </c:strRef>
          </c:tx>
          <c:invertIfNegative val="0"/>
          <c:cat>
            <c:multiLvlStrRef>
              <c:f>'cleaning lens LC2LC1'!$B$4:$C$7</c:f>
              <c:multiLvlStrCache>
                <c:ptCount val="4"/>
                <c:lvl>
                  <c:pt idx="0">
                    <c:v>C.coli</c:v>
                  </c:pt>
                  <c:pt idx="1">
                    <c:v>STEC</c:v>
                  </c:pt>
                  <c:pt idx="2">
                    <c:v>Giardia</c:v>
                  </c:pt>
                  <c:pt idx="3">
                    <c:v>E.histolytica</c:v>
                  </c:pt>
                </c:lvl>
                <c:lvl>
                  <c:pt idx="0">
                    <c:v>FAM</c:v>
                  </c:pt>
                </c:lvl>
              </c:multiLvlStrCache>
            </c:multiLvlStrRef>
          </c:cat>
          <c:val>
            <c:numRef>
              <c:f>'cleaning lens LC2LC1'!$D$4:$D$7</c:f>
              <c:numCache>
                <c:formatCode>General</c:formatCode>
                <c:ptCount val="4"/>
                <c:pt idx="0">
                  <c:v>18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</c:numCache>
            </c:numRef>
          </c:val>
        </c:ser>
        <c:ser>
          <c:idx val="1"/>
          <c:order val="1"/>
          <c:tx>
            <c:strRef>
              <c:f>'cleaning lens LC2LC1'!$E$3</c:f>
              <c:strCache>
                <c:ptCount val="1"/>
                <c:pt idx="0">
                  <c:v>after maintenance lens</c:v>
                </c:pt>
              </c:strCache>
            </c:strRef>
          </c:tx>
          <c:invertIfNegative val="0"/>
          <c:cat>
            <c:multiLvlStrRef>
              <c:f>'cleaning lens LC2LC1'!$B$4:$C$7</c:f>
              <c:multiLvlStrCache>
                <c:ptCount val="4"/>
                <c:lvl>
                  <c:pt idx="0">
                    <c:v>C.coli</c:v>
                  </c:pt>
                  <c:pt idx="1">
                    <c:v>STEC</c:v>
                  </c:pt>
                  <c:pt idx="2">
                    <c:v>Giardia</c:v>
                  </c:pt>
                  <c:pt idx="3">
                    <c:v>E.histolytica</c:v>
                  </c:pt>
                </c:lvl>
                <c:lvl>
                  <c:pt idx="0">
                    <c:v>FAM</c:v>
                  </c:pt>
                </c:lvl>
              </c:multiLvlStrCache>
            </c:multiLvlStrRef>
          </c:cat>
          <c:val>
            <c:numRef>
              <c:f>'cleaning lens LC2LC1'!$E$4:$E$7</c:f>
              <c:numCache>
                <c:formatCode>General</c:formatCode>
                <c:ptCount val="4"/>
                <c:pt idx="0">
                  <c:v>25</c:v>
                </c:pt>
                <c:pt idx="1">
                  <c:v>24.2</c:v>
                </c:pt>
                <c:pt idx="2">
                  <c:v>15.9</c:v>
                </c:pt>
                <c:pt idx="3">
                  <c:v>33.5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94208"/>
        <c:axId val="110095744"/>
      </c:barChart>
      <c:catAx>
        <c:axId val="11009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0095744"/>
        <c:crosses val="autoZero"/>
        <c:auto val="1"/>
        <c:lblAlgn val="ctr"/>
        <c:lblOffset val="100"/>
        <c:noMultiLvlLbl val="0"/>
      </c:catAx>
      <c:valAx>
        <c:axId val="110095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0094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79166666666667"/>
          <c:y val="0.4453551912568306"/>
          <c:w val="0.33333333333333331"/>
          <c:h val="0.2185792349726775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LC2 RED610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'cleaning lens LC2LC1'!$D$3</c:f>
              <c:strCache>
                <c:ptCount val="1"/>
                <c:pt idx="0">
                  <c:v>before maintenance lens</c:v>
                </c:pt>
              </c:strCache>
            </c:strRef>
          </c:tx>
          <c:invertIfNegative val="0"/>
          <c:cat>
            <c:multiLvlStrRef>
              <c:f>'cleaning lens LC2LC1'!$B$17:$C$19</c:f>
              <c:multiLvlStrCache>
                <c:ptCount val="3"/>
                <c:lvl>
                  <c:pt idx="0">
                    <c:v>Salmonella</c:v>
                  </c:pt>
                  <c:pt idx="1">
                    <c:v>Shigella</c:v>
                  </c:pt>
                  <c:pt idx="2">
                    <c:v>Crypto</c:v>
                  </c:pt>
                </c:lvl>
                <c:lvl>
                  <c:pt idx="0">
                    <c:v>Red 610</c:v>
                  </c:pt>
                </c:lvl>
              </c:multiLvlStrCache>
            </c:multiLvlStrRef>
          </c:cat>
          <c:val>
            <c:numRef>
              <c:f>'cleaning lens LC2LC1'!$D$17:$D$19</c:f>
              <c:numCache>
                <c:formatCode>General</c:formatCode>
                <c:ptCount val="3"/>
                <c:pt idx="0">
                  <c:v>4.3</c:v>
                </c:pt>
                <c:pt idx="1">
                  <c:v>4.5</c:v>
                </c:pt>
                <c:pt idx="2">
                  <c:v>3.5</c:v>
                </c:pt>
              </c:numCache>
            </c:numRef>
          </c:val>
        </c:ser>
        <c:ser>
          <c:idx val="1"/>
          <c:order val="1"/>
          <c:tx>
            <c:strRef>
              <c:f>'cleaning lens LC2LC1'!$E$3</c:f>
              <c:strCache>
                <c:ptCount val="1"/>
                <c:pt idx="0">
                  <c:v>after maintenance lens</c:v>
                </c:pt>
              </c:strCache>
            </c:strRef>
          </c:tx>
          <c:invertIfNegative val="0"/>
          <c:cat>
            <c:multiLvlStrRef>
              <c:f>'cleaning lens LC2LC1'!$B$17:$C$19</c:f>
              <c:multiLvlStrCache>
                <c:ptCount val="3"/>
                <c:lvl>
                  <c:pt idx="0">
                    <c:v>Salmonella</c:v>
                  </c:pt>
                  <c:pt idx="1">
                    <c:v>Shigella</c:v>
                  </c:pt>
                  <c:pt idx="2">
                    <c:v>Crypto</c:v>
                  </c:pt>
                </c:lvl>
                <c:lvl>
                  <c:pt idx="0">
                    <c:v>Red 610</c:v>
                  </c:pt>
                </c:lvl>
              </c:multiLvlStrCache>
            </c:multiLvlStrRef>
          </c:cat>
          <c:val>
            <c:numRef>
              <c:f>'cleaning lens LC2LC1'!$E$17:$E$19</c:f>
              <c:numCache>
                <c:formatCode>General</c:formatCode>
                <c:ptCount val="3"/>
                <c:pt idx="0">
                  <c:v>5.0999999999999996</c:v>
                </c:pt>
                <c:pt idx="1">
                  <c:v>6.2</c:v>
                </c:pt>
                <c:pt idx="2">
                  <c:v>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44800"/>
        <c:axId val="109246336"/>
      </c:barChart>
      <c:catAx>
        <c:axId val="10924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9246336"/>
        <c:crosses val="autoZero"/>
        <c:auto val="1"/>
        <c:lblAlgn val="ctr"/>
        <c:lblOffset val="100"/>
        <c:noMultiLvlLbl val="0"/>
      </c:catAx>
      <c:valAx>
        <c:axId val="1092463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9244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79166666666667"/>
          <c:y val="0.44505494505494503"/>
          <c:w val="0.33333333333333331"/>
          <c:h val="0.2197802197802197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LC2 HEX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'cleaning lens LC2LC1'!$D$3</c:f>
              <c:strCache>
                <c:ptCount val="1"/>
                <c:pt idx="0">
                  <c:v>before maintenance lens</c:v>
                </c:pt>
              </c:strCache>
            </c:strRef>
          </c:tx>
          <c:invertIfNegative val="0"/>
          <c:cat>
            <c:multiLvlStrRef>
              <c:f>'cleaning lens LC2LC1'!$B$12:$C$15</c:f>
              <c:multiLvlStrCache>
                <c:ptCount val="4"/>
                <c:lvl>
                  <c:pt idx="0">
                    <c:v>C.jejuni</c:v>
                  </c:pt>
                  <c:pt idx="1">
                    <c:v>Yersinia</c:v>
                  </c:pt>
                  <c:pt idx="2">
                    <c:v>Dienta</c:v>
                  </c:pt>
                  <c:pt idx="3">
                    <c:v>E.dispar</c:v>
                  </c:pt>
                </c:lvl>
                <c:lvl>
                  <c:pt idx="0">
                    <c:v>HEX</c:v>
                  </c:pt>
                </c:lvl>
              </c:multiLvlStrCache>
            </c:multiLvlStrRef>
          </c:cat>
          <c:val>
            <c:numRef>
              <c:f>'cleaning lens LC2LC1'!$D$12:$D$15</c:f>
              <c:numCache>
                <c:formatCode>General</c:formatCode>
                <c:ptCount val="4"/>
                <c:pt idx="0">
                  <c:v>19</c:v>
                </c:pt>
                <c:pt idx="1">
                  <c:v>7</c:v>
                </c:pt>
                <c:pt idx="2">
                  <c:v>13</c:v>
                </c:pt>
                <c:pt idx="3">
                  <c:v>14</c:v>
                </c:pt>
              </c:numCache>
            </c:numRef>
          </c:val>
        </c:ser>
        <c:ser>
          <c:idx val="1"/>
          <c:order val="1"/>
          <c:tx>
            <c:strRef>
              <c:f>'cleaning lens LC2LC1'!$E$3</c:f>
              <c:strCache>
                <c:ptCount val="1"/>
                <c:pt idx="0">
                  <c:v>after maintenance lens</c:v>
                </c:pt>
              </c:strCache>
            </c:strRef>
          </c:tx>
          <c:invertIfNegative val="0"/>
          <c:cat>
            <c:multiLvlStrRef>
              <c:f>'cleaning lens LC2LC1'!$B$12:$C$15</c:f>
              <c:multiLvlStrCache>
                <c:ptCount val="4"/>
                <c:lvl>
                  <c:pt idx="0">
                    <c:v>C.jejuni</c:v>
                  </c:pt>
                  <c:pt idx="1">
                    <c:v>Yersinia</c:v>
                  </c:pt>
                  <c:pt idx="2">
                    <c:v>Dienta</c:v>
                  </c:pt>
                  <c:pt idx="3">
                    <c:v>E.dispar</c:v>
                  </c:pt>
                </c:lvl>
                <c:lvl>
                  <c:pt idx="0">
                    <c:v>HEX</c:v>
                  </c:pt>
                </c:lvl>
              </c:multiLvlStrCache>
            </c:multiLvlStrRef>
          </c:cat>
          <c:val>
            <c:numRef>
              <c:f>'cleaning lens LC2LC1'!$E$12:$E$15</c:f>
              <c:numCache>
                <c:formatCode>General</c:formatCode>
                <c:ptCount val="4"/>
                <c:pt idx="0">
                  <c:v>33</c:v>
                </c:pt>
                <c:pt idx="1">
                  <c:v>16.2</c:v>
                </c:pt>
                <c:pt idx="2">
                  <c:v>18.399999999999999</c:v>
                </c:pt>
                <c:pt idx="3">
                  <c:v>30.6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62208"/>
        <c:axId val="110166400"/>
      </c:barChart>
      <c:catAx>
        <c:axId val="11006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0166400"/>
        <c:crosses val="autoZero"/>
        <c:auto val="1"/>
        <c:lblAlgn val="ctr"/>
        <c:lblOffset val="100"/>
        <c:noMultiLvlLbl val="0"/>
      </c:catAx>
      <c:valAx>
        <c:axId val="1101664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0062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79166666666667"/>
          <c:y val="0.4453551912568306"/>
          <c:w val="0.33333333333333331"/>
          <c:h val="0.2185792349726775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l-NL" sz="1800" b="1" i="0" baseline="0">
                <a:effectLst/>
              </a:rPr>
              <a:t>LC480 Type I, LC2 before and after lampunit change</a:t>
            </a:r>
            <a:endParaRPr lang="nl-NL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'lamp changing'!$U$39</c:f>
              <c:strCache>
                <c:ptCount val="1"/>
                <c:pt idx="0">
                  <c:v>Before lamp unit change</c:v>
                </c:pt>
              </c:strCache>
            </c:strRef>
          </c:tx>
          <c:invertIfNegative val="0"/>
          <c:cat>
            <c:multiLvlStrRef>
              <c:f>'lamp changing'!$S$40:$T$53</c:f>
              <c:multiLvlStrCache>
                <c:ptCount val="14"/>
                <c:lvl>
                  <c:pt idx="0">
                    <c:v>C.coli</c:v>
                  </c:pt>
                  <c:pt idx="1">
                    <c:v>Stec</c:v>
                  </c:pt>
                  <c:pt idx="2">
                    <c:v>G.lamblia</c:v>
                  </c:pt>
                  <c:pt idx="3">
                    <c:v>C.jejuni</c:v>
                  </c:pt>
                  <c:pt idx="4">
                    <c:v>Y.enterocolitica</c:v>
                  </c:pt>
                  <c:pt idx="5">
                    <c:v>D.fragilis</c:v>
                  </c:pt>
                  <c:pt idx="6">
                    <c:v>S.enterica</c:v>
                  </c:pt>
                  <c:pt idx="7">
                    <c:v>S.dysenteriae/EIEC</c:v>
                  </c:pt>
                  <c:pt idx="8">
                    <c:v>Cryptosporidium spp.</c:v>
                  </c:pt>
                  <c:pt idx="9">
                    <c:v> MFP1</c:v>
                  </c:pt>
                  <c:pt idx="10">
                    <c:v> MFP2</c:v>
                  </c:pt>
                  <c:pt idx="11">
                    <c:v> MFP3</c:v>
                  </c:pt>
                  <c:pt idx="12">
                    <c:v> MFP4</c:v>
                  </c:pt>
                  <c:pt idx="13">
                    <c:v> MRP</c:v>
                  </c:pt>
                </c:lvl>
                <c:lvl>
                  <c:pt idx="0">
                    <c:v>FAM</c:v>
                  </c:pt>
                  <c:pt idx="3">
                    <c:v>HEX</c:v>
                  </c:pt>
                  <c:pt idx="6">
                    <c:v>Red610</c:v>
                  </c:pt>
                  <c:pt idx="9">
                    <c:v>Cy5</c:v>
                  </c:pt>
                </c:lvl>
              </c:multiLvlStrCache>
            </c:multiLvlStrRef>
          </c:cat>
          <c:val>
            <c:numRef>
              <c:f>'lamp changing'!$U$40:$U$53</c:f>
              <c:numCache>
                <c:formatCode>General</c:formatCode>
                <c:ptCount val="14"/>
                <c:pt idx="0">
                  <c:v>19.632000000000001</c:v>
                </c:pt>
                <c:pt idx="1">
                  <c:v>11.098000000000001</c:v>
                </c:pt>
                <c:pt idx="2">
                  <c:v>9.9250000000000007</c:v>
                </c:pt>
                <c:pt idx="3">
                  <c:v>15.302</c:v>
                </c:pt>
                <c:pt idx="4">
                  <c:v>7.7039999999999997</c:v>
                </c:pt>
                <c:pt idx="5">
                  <c:v>15.855</c:v>
                </c:pt>
                <c:pt idx="6">
                  <c:v>4.1479999999999997</c:v>
                </c:pt>
                <c:pt idx="7">
                  <c:v>3.339</c:v>
                </c:pt>
                <c:pt idx="8">
                  <c:v>4.383</c:v>
                </c:pt>
                <c:pt idx="9">
                  <c:v>0.44600000000000001</c:v>
                </c:pt>
                <c:pt idx="10">
                  <c:v>0.64200000000000002</c:v>
                </c:pt>
                <c:pt idx="11">
                  <c:v>0.497</c:v>
                </c:pt>
                <c:pt idx="12">
                  <c:v>0.749</c:v>
                </c:pt>
                <c:pt idx="13">
                  <c:v>0.59199999999999997</c:v>
                </c:pt>
              </c:numCache>
            </c:numRef>
          </c:val>
        </c:ser>
        <c:ser>
          <c:idx val="1"/>
          <c:order val="1"/>
          <c:tx>
            <c:strRef>
              <c:f>'lamp changing'!$V$39</c:f>
              <c:strCache>
                <c:ptCount val="1"/>
                <c:pt idx="0">
                  <c:v>After lamp unit change</c:v>
                </c:pt>
              </c:strCache>
            </c:strRef>
          </c:tx>
          <c:invertIfNegative val="0"/>
          <c:cat>
            <c:multiLvlStrRef>
              <c:f>'lamp changing'!$S$40:$T$53</c:f>
              <c:multiLvlStrCache>
                <c:ptCount val="14"/>
                <c:lvl>
                  <c:pt idx="0">
                    <c:v>C.coli</c:v>
                  </c:pt>
                  <c:pt idx="1">
                    <c:v>Stec</c:v>
                  </c:pt>
                  <c:pt idx="2">
                    <c:v>G.lamblia</c:v>
                  </c:pt>
                  <c:pt idx="3">
                    <c:v>C.jejuni</c:v>
                  </c:pt>
                  <c:pt idx="4">
                    <c:v>Y.enterocolitica</c:v>
                  </c:pt>
                  <c:pt idx="5">
                    <c:v>D.fragilis</c:v>
                  </c:pt>
                  <c:pt idx="6">
                    <c:v>S.enterica</c:v>
                  </c:pt>
                  <c:pt idx="7">
                    <c:v>S.dysenteriae/EIEC</c:v>
                  </c:pt>
                  <c:pt idx="8">
                    <c:v>Cryptosporidium spp.</c:v>
                  </c:pt>
                  <c:pt idx="9">
                    <c:v> MFP1</c:v>
                  </c:pt>
                  <c:pt idx="10">
                    <c:v> MFP2</c:v>
                  </c:pt>
                  <c:pt idx="11">
                    <c:v> MFP3</c:v>
                  </c:pt>
                  <c:pt idx="12">
                    <c:v> MFP4</c:v>
                  </c:pt>
                  <c:pt idx="13">
                    <c:v> MRP</c:v>
                  </c:pt>
                </c:lvl>
                <c:lvl>
                  <c:pt idx="0">
                    <c:v>FAM</c:v>
                  </c:pt>
                  <c:pt idx="3">
                    <c:v>HEX</c:v>
                  </c:pt>
                  <c:pt idx="6">
                    <c:v>Red610</c:v>
                  </c:pt>
                  <c:pt idx="9">
                    <c:v>Cy5</c:v>
                  </c:pt>
                </c:lvl>
              </c:multiLvlStrCache>
            </c:multiLvlStrRef>
          </c:cat>
          <c:val>
            <c:numRef>
              <c:f>'lamp changing'!$V$40:$V$53</c:f>
              <c:numCache>
                <c:formatCode>General</c:formatCode>
                <c:ptCount val="14"/>
                <c:pt idx="0">
                  <c:v>14.0365</c:v>
                </c:pt>
                <c:pt idx="1">
                  <c:v>14.129</c:v>
                </c:pt>
                <c:pt idx="2">
                  <c:v>9.8795000000000002</c:v>
                </c:pt>
                <c:pt idx="3">
                  <c:v>16.5745</c:v>
                </c:pt>
                <c:pt idx="4">
                  <c:v>6.3125</c:v>
                </c:pt>
                <c:pt idx="5">
                  <c:v>11.2475</c:v>
                </c:pt>
                <c:pt idx="6">
                  <c:v>3.5880000000000001</c:v>
                </c:pt>
                <c:pt idx="7">
                  <c:v>3.2475000000000001</c:v>
                </c:pt>
                <c:pt idx="8">
                  <c:v>2.8374999999999999</c:v>
                </c:pt>
                <c:pt idx="9">
                  <c:v>0.6</c:v>
                </c:pt>
                <c:pt idx="10">
                  <c:v>0.4</c:v>
                </c:pt>
                <c:pt idx="11">
                  <c:v>0.4</c:v>
                </c:pt>
                <c:pt idx="12">
                  <c:v>0.9</c:v>
                </c:pt>
                <c:pt idx="13">
                  <c:v>0.67249999999999999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87968"/>
        <c:axId val="110389504"/>
      </c:barChart>
      <c:catAx>
        <c:axId val="1103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110389504"/>
        <c:crosses val="autoZero"/>
        <c:auto val="1"/>
        <c:lblAlgn val="ctr"/>
        <c:lblOffset val="100"/>
        <c:noMultiLvlLbl val="0"/>
      </c:catAx>
      <c:valAx>
        <c:axId val="110389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fluorescense</a:t>
                </a:r>
                <a:r>
                  <a:rPr lang="nl-NL" baseline="0"/>
                  <a:t> in units</a:t>
                </a:r>
                <a:endParaRPr lang="nl-NL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10387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20662483361174"/>
          <c:y val="0.22784845333584686"/>
          <c:w val="0.14889719247005012"/>
          <c:h val="0.1518989688905645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LC2 CY5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'cleaning lens LC2LC1'!$D$3</c:f>
              <c:strCache>
                <c:ptCount val="1"/>
                <c:pt idx="0">
                  <c:v>before maintenance lens</c:v>
                </c:pt>
              </c:strCache>
            </c:strRef>
          </c:tx>
          <c:invertIfNegative val="0"/>
          <c:cat>
            <c:multiLvlStrRef>
              <c:f>'cleaning lens LC2LC1'!$B$21:$C$25</c:f>
              <c:multiLvlStrCache>
                <c:ptCount val="5"/>
                <c:lvl>
                  <c:pt idx="0">
                    <c:v>IC-mrp</c:v>
                  </c:pt>
                  <c:pt idx="1">
                    <c:v>MFP1</c:v>
                  </c:pt>
                  <c:pt idx="2">
                    <c:v>MFP2</c:v>
                  </c:pt>
                  <c:pt idx="3">
                    <c:v>MFP3</c:v>
                  </c:pt>
                  <c:pt idx="4">
                    <c:v>MFP4</c:v>
                  </c:pt>
                </c:lvl>
                <c:lvl>
                  <c:pt idx="0">
                    <c:v>Cy5</c:v>
                  </c:pt>
                </c:lvl>
              </c:multiLvlStrCache>
            </c:multiLvlStrRef>
          </c:cat>
          <c:val>
            <c:numRef>
              <c:f>'cleaning lens LC2LC1'!$D$21:$D$25</c:f>
              <c:numCache>
                <c:formatCode>General</c:formatCode>
                <c:ptCount val="5"/>
                <c:pt idx="0">
                  <c:v>0.9</c:v>
                </c:pt>
                <c:pt idx="1">
                  <c:v>0.65</c:v>
                </c:pt>
                <c:pt idx="2">
                  <c:v>0.65</c:v>
                </c:pt>
                <c:pt idx="3">
                  <c:v>0.6</c:v>
                </c:pt>
                <c:pt idx="4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'cleaning lens LC2LC1'!$E$3</c:f>
              <c:strCache>
                <c:ptCount val="1"/>
                <c:pt idx="0">
                  <c:v>after maintenance lens</c:v>
                </c:pt>
              </c:strCache>
            </c:strRef>
          </c:tx>
          <c:invertIfNegative val="0"/>
          <c:cat>
            <c:multiLvlStrRef>
              <c:f>'cleaning lens LC2LC1'!$B$21:$C$25</c:f>
              <c:multiLvlStrCache>
                <c:ptCount val="5"/>
                <c:lvl>
                  <c:pt idx="0">
                    <c:v>IC-mrp</c:v>
                  </c:pt>
                  <c:pt idx="1">
                    <c:v>MFP1</c:v>
                  </c:pt>
                  <c:pt idx="2">
                    <c:v>MFP2</c:v>
                  </c:pt>
                  <c:pt idx="3">
                    <c:v>MFP3</c:v>
                  </c:pt>
                  <c:pt idx="4">
                    <c:v>MFP4</c:v>
                  </c:pt>
                </c:lvl>
                <c:lvl>
                  <c:pt idx="0">
                    <c:v>Cy5</c:v>
                  </c:pt>
                </c:lvl>
              </c:multiLvlStrCache>
            </c:multiLvlStrRef>
          </c:cat>
          <c:val>
            <c:numRef>
              <c:f>'cleaning lens LC2LC1'!$E$21:$E$25</c:f>
              <c:numCache>
                <c:formatCode>General</c:formatCode>
                <c:ptCount val="5"/>
                <c:pt idx="0">
                  <c:v>0.6</c:v>
                </c:pt>
                <c:pt idx="1">
                  <c:v>1.2</c:v>
                </c:pt>
                <c:pt idx="2">
                  <c:v>1.2</c:v>
                </c:pt>
                <c:pt idx="3">
                  <c:v>1.1000000000000001</c:v>
                </c:pt>
                <c:pt idx="4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99936"/>
        <c:axId val="110201472"/>
      </c:barChart>
      <c:catAx>
        <c:axId val="11019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0201472"/>
        <c:crosses val="autoZero"/>
        <c:auto val="1"/>
        <c:lblAlgn val="ctr"/>
        <c:lblOffset val="100"/>
        <c:noMultiLvlLbl val="0"/>
      </c:catAx>
      <c:valAx>
        <c:axId val="1102014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0199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79166666666667"/>
          <c:y val="0.44444444444444442"/>
          <c:w val="0.33333333333333331"/>
          <c:h val="0.2222222222222222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LC2 FAM MONOPLEX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'cleaning lens LC2LC1'!$D$3</c:f>
              <c:strCache>
                <c:ptCount val="1"/>
                <c:pt idx="0">
                  <c:v>before maintenance lens</c:v>
                </c:pt>
              </c:strCache>
            </c:strRef>
          </c:tx>
          <c:invertIfNegative val="0"/>
          <c:cat>
            <c:multiLvlStrRef>
              <c:f>'cleaning lens LC2LC1'!$H$5:$I$7</c:f>
              <c:multiLvlStrCache>
                <c:ptCount val="3"/>
                <c:lvl>
                  <c:pt idx="0">
                    <c:v>Bordetella</c:v>
                  </c:pt>
                  <c:pt idx="1">
                    <c:v>MTB</c:v>
                  </c:pt>
                  <c:pt idx="2">
                    <c:v>PCP</c:v>
                  </c:pt>
                </c:lvl>
                <c:lvl>
                  <c:pt idx="0">
                    <c:v>FAM</c:v>
                  </c:pt>
                </c:lvl>
              </c:multiLvlStrCache>
            </c:multiLvlStrRef>
          </c:cat>
          <c:val>
            <c:numRef>
              <c:f>'cleaning lens LC2LC1'!$J$5:$J$7</c:f>
              <c:numCache>
                <c:formatCode>General</c:formatCode>
                <c:ptCount val="3"/>
                <c:pt idx="0">
                  <c:v>15</c:v>
                </c:pt>
                <c:pt idx="1">
                  <c:v>15.3</c:v>
                </c:pt>
                <c:pt idx="2">
                  <c:v>9.4</c:v>
                </c:pt>
              </c:numCache>
            </c:numRef>
          </c:val>
        </c:ser>
        <c:ser>
          <c:idx val="1"/>
          <c:order val="1"/>
          <c:tx>
            <c:strRef>
              <c:f>'cleaning lens LC2LC1'!$E$3</c:f>
              <c:strCache>
                <c:ptCount val="1"/>
                <c:pt idx="0">
                  <c:v>after maintenance lens</c:v>
                </c:pt>
              </c:strCache>
            </c:strRef>
          </c:tx>
          <c:invertIfNegative val="0"/>
          <c:cat>
            <c:multiLvlStrRef>
              <c:f>'cleaning lens LC2LC1'!$H$5:$I$7</c:f>
              <c:multiLvlStrCache>
                <c:ptCount val="3"/>
                <c:lvl>
                  <c:pt idx="0">
                    <c:v>Bordetella</c:v>
                  </c:pt>
                  <c:pt idx="1">
                    <c:v>MTB</c:v>
                  </c:pt>
                  <c:pt idx="2">
                    <c:v>PCP</c:v>
                  </c:pt>
                </c:lvl>
                <c:lvl>
                  <c:pt idx="0">
                    <c:v>FAM</c:v>
                  </c:pt>
                </c:lvl>
              </c:multiLvlStrCache>
            </c:multiLvlStrRef>
          </c:cat>
          <c:val>
            <c:numRef>
              <c:f>'cleaning lens LC2LC1'!$K$5:$K$7</c:f>
              <c:numCache>
                <c:formatCode>General</c:formatCode>
                <c:ptCount val="3"/>
                <c:pt idx="0">
                  <c:v>16.399999999999999</c:v>
                </c:pt>
                <c:pt idx="1">
                  <c:v>30.9</c:v>
                </c:pt>
                <c:pt idx="2">
                  <c:v>19.399999999999999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214528"/>
        <c:axId val="110240896"/>
      </c:barChart>
      <c:catAx>
        <c:axId val="11021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0240896"/>
        <c:crosses val="autoZero"/>
        <c:auto val="1"/>
        <c:lblAlgn val="ctr"/>
        <c:lblOffset val="100"/>
        <c:noMultiLvlLbl val="0"/>
      </c:catAx>
      <c:valAx>
        <c:axId val="110240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0214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79166666666667"/>
          <c:y val="0.44117647058823528"/>
          <c:w val="0.33333333333333331"/>
          <c:h val="0.2352941176470588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FAM                                                   HEX</a:t>
            </a:r>
          </a:p>
        </c:rich>
      </c:tx>
      <c:layout>
        <c:manualLayout>
          <c:xMode val="edge"/>
          <c:yMode val="edge"/>
          <c:x val="0.17213777508580658"/>
          <c:y val="2.12230338677544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67228047852725E-2"/>
          <c:y val="0.14883862782753288"/>
          <c:w val="0.67699426198876211"/>
          <c:h val="0.57456679474220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'[1]na opschonen spiegel LC2'!$L$5:$N$5</c:f>
              <c:strCache>
                <c:ptCount val="1"/>
                <c:pt idx="0">
                  <c:v>LC2 before maintenance lens</c:v>
                </c:pt>
              </c:strCache>
            </c:strRef>
          </c:tx>
          <c:invertIfNegative val="0"/>
          <c:cat>
            <c:strRef>
              <c:f>('[1]na opschonen spiegel LC2'!$O$4:$Q$4,'[1]na opschonen spiegel LC2'!$S$4:$U$4)</c:f>
              <c:strCache>
                <c:ptCount val="6"/>
                <c:pt idx="0">
                  <c:v>C.coli</c:v>
                </c:pt>
                <c:pt idx="1">
                  <c:v>STEC</c:v>
                </c:pt>
                <c:pt idx="2">
                  <c:v>G.lamblia</c:v>
                </c:pt>
                <c:pt idx="4">
                  <c:v>C.jejuni</c:v>
                </c:pt>
                <c:pt idx="5">
                  <c:v>Y.enterocolitica</c:v>
                </c:pt>
              </c:strCache>
            </c:strRef>
          </c:cat>
          <c:val>
            <c:numRef>
              <c:f>('[1]na opschonen spiegel LC2'!$O$5:$Q$5,'[1]na opschonen spiegel LC2'!$S$5:$U$5)</c:f>
              <c:numCache>
                <c:formatCode>General</c:formatCode>
                <c:ptCount val="6"/>
                <c:pt idx="0">
                  <c:v>18</c:v>
                </c:pt>
                <c:pt idx="1">
                  <c:v>12</c:v>
                </c:pt>
                <c:pt idx="2">
                  <c:v>14</c:v>
                </c:pt>
                <c:pt idx="4">
                  <c:v>19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tx>
            <c:strRef>
              <c:f>'[1]na opschonen spiegel LC2'!$M$6:$N$6</c:f>
              <c:strCache>
                <c:ptCount val="1"/>
                <c:pt idx="0">
                  <c:v>LC2 after maintenance lens</c:v>
                </c:pt>
              </c:strCache>
            </c:strRef>
          </c:tx>
          <c:invertIfNegative val="0"/>
          <c:cat>
            <c:strRef>
              <c:f>('[1]na opschonen spiegel LC2'!$O$4:$Q$4,'[1]na opschonen spiegel LC2'!$S$4:$U$4)</c:f>
              <c:strCache>
                <c:ptCount val="6"/>
                <c:pt idx="0">
                  <c:v>C.coli</c:v>
                </c:pt>
                <c:pt idx="1">
                  <c:v>STEC</c:v>
                </c:pt>
                <c:pt idx="2">
                  <c:v>G.lamblia</c:v>
                </c:pt>
                <c:pt idx="4">
                  <c:v>C.jejuni</c:v>
                </c:pt>
                <c:pt idx="5">
                  <c:v>Y.enterocolitica</c:v>
                </c:pt>
              </c:strCache>
            </c:strRef>
          </c:cat>
          <c:val>
            <c:numRef>
              <c:f>('[1]na opschonen spiegel LC2'!$O$6:$Q$6,'[1]na opschonen spiegel LC2'!$S$6:$U$6)</c:f>
              <c:numCache>
                <c:formatCode>General</c:formatCode>
                <c:ptCount val="6"/>
                <c:pt idx="0">
                  <c:v>25</c:v>
                </c:pt>
                <c:pt idx="1">
                  <c:v>24.2</c:v>
                </c:pt>
                <c:pt idx="2">
                  <c:v>15.9</c:v>
                </c:pt>
                <c:pt idx="4">
                  <c:v>33</c:v>
                </c:pt>
                <c:pt idx="5">
                  <c:v>16.2</c:v>
                </c:pt>
              </c:numCache>
            </c:numRef>
          </c:val>
        </c:ser>
        <c:ser>
          <c:idx val="2"/>
          <c:order val="2"/>
          <c:tx>
            <c:strRef>
              <c:f>'[1]na opschonen spiegel LC2'!$M$7:$N$7</c:f>
              <c:strCache>
                <c:ptCount val="1"/>
                <c:pt idx="0">
                  <c:v>LC1 before changing lampunit</c:v>
                </c:pt>
              </c:strCache>
            </c:strRef>
          </c:tx>
          <c:invertIfNegative val="0"/>
          <c:cat>
            <c:strRef>
              <c:f>('[1]na opschonen spiegel LC2'!$O$4:$Q$4,'[1]na opschonen spiegel LC2'!$S$4:$U$4)</c:f>
              <c:strCache>
                <c:ptCount val="6"/>
                <c:pt idx="0">
                  <c:v>C.coli</c:v>
                </c:pt>
                <c:pt idx="1">
                  <c:v>STEC</c:v>
                </c:pt>
                <c:pt idx="2">
                  <c:v>G.lamblia</c:v>
                </c:pt>
                <c:pt idx="4">
                  <c:v>C.jejuni</c:v>
                </c:pt>
                <c:pt idx="5">
                  <c:v>Y.enterocolitica</c:v>
                </c:pt>
              </c:strCache>
            </c:strRef>
          </c:cat>
          <c:val>
            <c:numRef>
              <c:f>('[1]na opschonen spiegel LC2'!$O$7:$Q$7,'[1]na opschonen spiegel LC2'!$S$7:$U$7)</c:f>
              <c:numCache>
                <c:formatCode>General</c:formatCode>
                <c:ptCount val="6"/>
                <c:pt idx="0">
                  <c:v>13</c:v>
                </c:pt>
                <c:pt idx="1">
                  <c:v>15</c:v>
                </c:pt>
                <c:pt idx="2">
                  <c:v>12</c:v>
                </c:pt>
                <c:pt idx="4">
                  <c:v>17</c:v>
                </c:pt>
                <c:pt idx="5">
                  <c:v>5.5</c:v>
                </c:pt>
              </c:numCache>
            </c:numRef>
          </c:val>
        </c:ser>
        <c:ser>
          <c:idx val="3"/>
          <c:order val="3"/>
          <c:tx>
            <c:strRef>
              <c:f>'[1]na opschonen spiegel LC2'!$M$8:$N$8</c:f>
              <c:strCache>
                <c:ptCount val="1"/>
                <c:pt idx="0">
                  <c:v>LC1 after changing lampunit</c:v>
                </c:pt>
              </c:strCache>
            </c:strRef>
          </c:tx>
          <c:invertIfNegative val="0"/>
          <c:cat>
            <c:strRef>
              <c:f>('[1]na opschonen spiegel LC2'!$O$4:$Q$4,'[1]na opschonen spiegel LC2'!$S$4:$U$4)</c:f>
              <c:strCache>
                <c:ptCount val="6"/>
                <c:pt idx="0">
                  <c:v>C.coli</c:v>
                </c:pt>
                <c:pt idx="1">
                  <c:v>STEC</c:v>
                </c:pt>
                <c:pt idx="2">
                  <c:v>G.lamblia</c:v>
                </c:pt>
                <c:pt idx="4">
                  <c:v>C.jejuni</c:v>
                </c:pt>
                <c:pt idx="5">
                  <c:v>Y.enterocolitica</c:v>
                </c:pt>
              </c:strCache>
            </c:strRef>
          </c:cat>
          <c:val>
            <c:numRef>
              <c:f>('[1]na opschonen spiegel LC2'!$O$8:$Q$8,'[1]na opschonen spiegel LC2'!$S$8:$U$8)</c:f>
              <c:numCache>
                <c:formatCode>General</c:formatCode>
                <c:ptCount val="6"/>
                <c:pt idx="0">
                  <c:v>27.934000000000001</c:v>
                </c:pt>
                <c:pt idx="1">
                  <c:v>19.998999999999999</c:v>
                </c:pt>
                <c:pt idx="2">
                  <c:v>18.638999999999999</c:v>
                </c:pt>
                <c:pt idx="4">
                  <c:v>23.341999999999999</c:v>
                </c:pt>
                <c:pt idx="5">
                  <c:v>8.7780000000000005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280064"/>
        <c:axId val="111547520"/>
      </c:barChart>
      <c:catAx>
        <c:axId val="11028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111547520"/>
        <c:crosses val="autoZero"/>
        <c:auto val="1"/>
        <c:lblAlgn val="ctr"/>
        <c:lblOffset val="100"/>
        <c:noMultiLvlLbl val="0"/>
      </c:catAx>
      <c:valAx>
        <c:axId val="111547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fluorescense</a:t>
                </a:r>
                <a:r>
                  <a:rPr lang="nl-NL" baseline="0"/>
                  <a:t> in units</a:t>
                </a:r>
                <a:endParaRPr lang="nl-NL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10280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352327882091665"/>
          <c:y val="0.12293507889827025"/>
          <c:w val="0.20348152634766803"/>
          <c:h val="0.574246592669892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738196187015084E-2"/>
          <c:y val="2.7865386689677498E-2"/>
          <c:w val="0.81826271716035481"/>
          <c:h val="0.63132440162090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'lamp changing'!$U$22</c:f>
              <c:strCache>
                <c:ptCount val="1"/>
                <c:pt idx="0">
                  <c:v>Before lamp unit change</c:v>
                </c:pt>
              </c:strCache>
            </c:strRef>
          </c:tx>
          <c:invertIfNegative val="0"/>
          <c:cat>
            <c:multiLvlStrRef>
              <c:f>'lamp changing'!$S$23:$T$32</c:f>
              <c:multiLvlStrCache>
                <c:ptCount val="10"/>
                <c:lvl>
                  <c:pt idx="0">
                    <c:v>C.coli</c:v>
                  </c:pt>
                  <c:pt idx="1">
                    <c:v>Stec</c:v>
                  </c:pt>
                  <c:pt idx="2">
                    <c:v>G.lamblia</c:v>
                  </c:pt>
                  <c:pt idx="3">
                    <c:v>C.jejuni</c:v>
                  </c:pt>
                  <c:pt idx="4">
                    <c:v>Y.enterocolitica</c:v>
                  </c:pt>
                  <c:pt idx="5">
                    <c:v>D.fragilis</c:v>
                  </c:pt>
                  <c:pt idx="6">
                    <c:v>S.enterica</c:v>
                  </c:pt>
                  <c:pt idx="7">
                    <c:v>S.dysenteriae/EIEC</c:v>
                  </c:pt>
                  <c:pt idx="8">
                    <c:v>Cryptosporidium spp.</c:v>
                  </c:pt>
                  <c:pt idx="9">
                    <c:v> MFP1</c:v>
                  </c:pt>
                </c:lvl>
                <c:lvl>
                  <c:pt idx="0">
                    <c:v>FAM</c:v>
                  </c:pt>
                  <c:pt idx="3">
                    <c:v>HEX</c:v>
                  </c:pt>
                  <c:pt idx="6">
                    <c:v>Red610</c:v>
                  </c:pt>
                  <c:pt idx="9">
                    <c:v>Cy5</c:v>
                  </c:pt>
                </c:lvl>
              </c:multiLvlStrCache>
            </c:multiLvlStrRef>
          </c:cat>
          <c:val>
            <c:numRef>
              <c:f>'lamp changing'!$U$23:$U$36</c:f>
              <c:numCache>
                <c:formatCode>General</c:formatCode>
                <c:ptCount val="14"/>
                <c:pt idx="0">
                  <c:v>13</c:v>
                </c:pt>
                <c:pt idx="1">
                  <c:v>15</c:v>
                </c:pt>
                <c:pt idx="2">
                  <c:v>12</c:v>
                </c:pt>
                <c:pt idx="3">
                  <c:v>17</c:v>
                </c:pt>
                <c:pt idx="4">
                  <c:v>5.5</c:v>
                </c:pt>
                <c:pt idx="5">
                  <c:v>15</c:v>
                </c:pt>
                <c:pt idx="6">
                  <c:v>3.6</c:v>
                </c:pt>
                <c:pt idx="7">
                  <c:v>3.6</c:v>
                </c:pt>
                <c:pt idx="8">
                  <c:v>2</c:v>
                </c:pt>
                <c:pt idx="9">
                  <c:v>1.5</c:v>
                </c:pt>
                <c:pt idx="10">
                  <c:v>1.6</c:v>
                </c:pt>
                <c:pt idx="11">
                  <c:v>1.4</c:v>
                </c:pt>
                <c:pt idx="12">
                  <c:v>1.6</c:v>
                </c:pt>
                <c:pt idx="13">
                  <c:v>0.8</c:v>
                </c:pt>
              </c:numCache>
            </c:numRef>
          </c:val>
        </c:ser>
        <c:ser>
          <c:idx val="1"/>
          <c:order val="1"/>
          <c:tx>
            <c:strRef>
              <c:f>'lamp changing'!$V$22</c:f>
              <c:strCache>
                <c:ptCount val="1"/>
                <c:pt idx="0">
                  <c:v>After lamp unit change</c:v>
                </c:pt>
              </c:strCache>
            </c:strRef>
          </c:tx>
          <c:invertIfNegative val="0"/>
          <c:cat>
            <c:multiLvlStrRef>
              <c:f>'lamp changing'!$S$23:$T$32</c:f>
              <c:multiLvlStrCache>
                <c:ptCount val="10"/>
                <c:lvl>
                  <c:pt idx="0">
                    <c:v>C.coli</c:v>
                  </c:pt>
                  <c:pt idx="1">
                    <c:v>Stec</c:v>
                  </c:pt>
                  <c:pt idx="2">
                    <c:v>G.lamblia</c:v>
                  </c:pt>
                  <c:pt idx="3">
                    <c:v>C.jejuni</c:v>
                  </c:pt>
                  <c:pt idx="4">
                    <c:v>Y.enterocolitica</c:v>
                  </c:pt>
                  <c:pt idx="5">
                    <c:v>D.fragilis</c:v>
                  </c:pt>
                  <c:pt idx="6">
                    <c:v>S.enterica</c:v>
                  </c:pt>
                  <c:pt idx="7">
                    <c:v>S.dysenteriae/EIEC</c:v>
                  </c:pt>
                  <c:pt idx="8">
                    <c:v>Cryptosporidium spp.</c:v>
                  </c:pt>
                  <c:pt idx="9">
                    <c:v> MFP1</c:v>
                  </c:pt>
                </c:lvl>
                <c:lvl>
                  <c:pt idx="0">
                    <c:v>FAM</c:v>
                  </c:pt>
                  <c:pt idx="3">
                    <c:v>HEX</c:v>
                  </c:pt>
                  <c:pt idx="6">
                    <c:v>Red610</c:v>
                  </c:pt>
                  <c:pt idx="9">
                    <c:v>Cy5</c:v>
                  </c:pt>
                </c:lvl>
              </c:multiLvlStrCache>
            </c:multiLvlStrRef>
          </c:cat>
          <c:val>
            <c:numRef>
              <c:f>'lamp changing'!$V$23:$V$36</c:f>
              <c:numCache>
                <c:formatCode>General</c:formatCode>
                <c:ptCount val="14"/>
                <c:pt idx="0">
                  <c:v>27.934000000000001</c:v>
                </c:pt>
                <c:pt idx="1">
                  <c:v>19.998999999999999</c:v>
                </c:pt>
                <c:pt idx="2">
                  <c:v>18.638999999999999</c:v>
                </c:pt>
                <c:pt idx="3">
                  <c:v>23.341999999999999</c:v>
                </c:pt>
                <c:pt idx="4">
                  <c:v>8.7780000000000005</c:v>
                </c:pt>
                <c:pt idx="5">
                  <c:v>14.6</c:v>
                </c:pt>
                <c:pt idx="6">
                  <c:v>7.0410000000000004</c:v>
                </c:pt>
                <c:pt idx="7">
                  <c:v>5.9850000000000003</c:v>
                </c:pt>
                <c:pt idx="8">
                  <c:v>8.3689999999999998</c:v>
                </c:pt>
                <c:pt idx="9">
                  <c:v>1.5</c:v>
                </c:pt>
                <c:pt idx="10">
                  <c:v>1.6</c:v>
                </c:pt>
                <c:pt idx="11">
                  <c:v>1.4</c:v>
                </c:pt>
                <c:pt idx="12">
                  <c:v>1.6</c:v>
                </c:pt>
                <c:pt idx="13">
                  <c:v>1.1399999999999999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60960"/>
        <c:axId val="111566848"/>
      </c:barChart>
      <c:catAx>
        <c:axId val="11156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111566848"/>
        <c:crosses val="autoZero"/>
        <c:auto val="1"/>
        <c:lblAlgn val="ctr"/>
        <c:lblOffset val="100"/>
        <c:noMultiLvlLbl val="0"/>
      </c:catAx>
      <c:valAx>
        <c:axId val="111566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560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363636363636361"/>
          <c:y val="0.06"/>
          <c:w val="0.14727272727272728"/>
          <c:h val="0.1666666666666666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Red610                                         Cy5</a:t>
            </a:r>
          </a:p>
        </c:rich>
      </c:tx>
      <c:layout>
        <c:manualLayout>
          <c:xMode val="edge"/>
          <c:yMode val="edge"/>
          <c:x val="0.20030214867209398"/>
          <c:y val="1.6548317823908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05565814797332E-2"/>
          <c:y val="0.15216303086285471"/>
          <c:w val="0.67951390668958289"/>
          <c:h val="0.526600334232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'[1]na opschonen spiegel LC2'!$Y$5:$AA$5</c:f>
              <c:strCache>
                <c:ptCount val="1"/>
                <c:pt idx="0">
                  <c:v>LC2 before maintenance lens</c:v>
                </c:pt>
              </c:strCache>
            </c:strRef>
          </c:tx>
          <c:invertIfNegative val="0"/>
          <c:cat>
            <c:strRef>
              <c:f>('[1]na opschonen spiegel LC2'!$AB$4:$AC$4,'[1]na opschonen spiegel LC2'!$AE$4:$AG$4,'[1]na opschonen spiegel LC2'!$AJ$4)</c:f>
              <c:strCache>
                <c:ptCount val="6"/>
                <c:pt idx="0">
                  <c:v>Salmonella spp.</c:v>
                </c:pt>
                <c:pt idx="1">
                  <c:v>S.dysenteriae/EIEC</c:v>
                </c:pt>
                <c:pt idx="3">
                  <c:v>MRP</c:v>
                </c:pt>
                <c:pt idx="4">
                  <c:v>MFP1</c:v>
                </c:pt>
                <c:pt idx="5">
                  <c:v>MFP4</c:v>
                </c:pt>
              </c:strCache>
            </c:strRef>
          </c:cat>
          <c:val>
            <c:numRef>
              <c:f>('[1]na opschonen spiegel LC2'!$AB$5:$AC$5,'[1]na opschonen spiegel LC2'!$AE$5:$AG$5,'[1]na opschonen spiegel LC2'!$AJ$5)</c:f>
              <c:numCache>
                <c:formatCode>General</c:formatCode>
                <c:ptCount val="6"/>
                <c:pt idx="0">
                  <c:v>4.3</c:v>
                </c:pt>
                <c:pt idx="1">
                  <c:v>4.5</c:v>
                </c:pt>
                <c:pt idx="3">
                  <c:v>0.9</c:v>
                </c:pt>
                <c:pt idx="4">
                  <c:v>0.65</c:v>
                </c:pt>
                <c:pt idx="5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'[1]na opschonen spiegel LC2'!$Z$6:$AA$6</c:f>
              <c:strCache>
                <c:ptCount val="1"/>
                <c:pt idx="0">
                  <c:v>LC2 after maintenance lens</c:v>
                </c:pt>
              </c:strCache>
            </c:strRef>
          </c:tx>
          <c:invertIfNegative val="0"/>
          <c:cat>
            <c:strRef>
              <c:f>('[1]na opschonen spiegel LC2'!$AB$4:$AC$4,'[1]na opschonen spiegel LC2'!$AE$4:$AG$4,'[1]na opschonen spiegel LC2'!$AJ$4)</c:f>
              <c:strCache>
                <c:ptCount val="6"/>
                <c:pt idx="0">
                  <c:v>Salmonella spp.</c:v>
                </c:pt>
                <c:pt idx="1">
                  <c:v>S.dysenteriae/EIEC</c:v>
                </c:pt>
                <c:pt idx="3">
                  <c:v>MRP</c:v>
                </c:pt>
                <c:pt idx="4">
                  <c:v>MFP1</c:v>
                </c:pt>
                <c:pt idx="5">
                  <c:v>MFP4</c:v>
                </c:pt>
              </c:strCache>
            </c:strRef>
          </c:cat>
          <c:val>
            <c:numRef>
              <c:f>('[1]na opschonen spiegel LC2'!$AB$6:$AC$6,'[1]na opschonen spiegel LC2'!$AE$6:$AG$6,'[1]na opschonen spiegel LC2'!$AJ$6)</c:f>
              <c:numCache>
                <c:formatCode>General</c:formatCode>
                <c:ptCount val="6"/>
                <c:pt idx="0">
                  <c:v>5.0999999999999996</c:v>
                </c:pt>
                <c:pt idx="1">
                  <c:v>6.2</c:v>
                </c:pt>
                <c:pt idx="3">
                  <c:v>0.6</c:v>
                </c:pt>
                <c:pt idx="4">
                  <c:v>1.2</c:v>
                </c:pt>
                <c:pt idx="5">
                  <c:v>1.3</c:v>
                </c:pt>
              </c:numCache>
            </c:numRef>
          </c:val>
        </c:ser>
        <c:ser>
          <c:idx val="2"/>
          <c:order val="2"/>
          <c:tx>
            <c:strRef>
              <c:f>'[1]na opschonen spiegel LC2'!$Z$7:$AA$7</c:f>
              <c:strCache>
                <c:ptCount val="1"/>
                <c:pt idx="0">
                  <c:v>LC1 before changing lampunit</c:v>
                </c:pt>
              </c:strCache>
            </c:strRef>
          </c:tx>
          <c:invertIfNegative val="0"/>
          <c:cat>
            <c:strRef>
              <c:f>('[1]na opschonen spiegel LC2'!$AB$4:$AC$4,'[1]na opschonen spiegel LC2'!$AE$4:$AG$4,'[1]na opschonen spiegel LC2'!$AJ$4)</c:f>
              <c:strCache>
                <c:ptCount val="6"/>
                <c:pt idx="0">
                  <c:v>Salmonella spp.</c:v>
                </c:pt>
                <c:pt idx="1">
                  <c:v>S.dysenteriae/EIEC</c:v>
                </c:pt>
                <c:pt idx="3">
                  <c:v>MRP</c:v>
                </c:pt>
                <c:pt idx="4">
                  <c:v>MFP1</c:v>
                </c:pt>
                <c:pt idx="5">
                  <c:v>MFP4</c:v>
                </c:pt>
              </c:strCache>
            </c:strRef>
          </c:cat>
          <c:val>
            <c:numRef>
              <c:f>('[1]na opschonen spiegel LC2'!$AB$7:$AC$7,'[1]na opschonen spiegel LC2'!$AE$7:$AG$7,'[1]na opschonen spiegel LC2'!$AJ$7)</c:f>
              <c:numCache>
                <c:formatCode>General</c:formatCode>
                <c:ptCount val="6"/>
                <c:pt idx="0">
                  <c:v>3.6</c:v>
                </c:pt>
                <c:pt idx="1">
                  <c:v>3.6</c:v>
                </c:pt>
                <c:pt idx="3">
                  <c:v>0.8</c:v>
                </c:pt>
                <c:pt idx="4">
                  <c:v>1.5</c:v>
                </c:pt>
                <c:pt idx="5">
                  <c:v>1.6</c:v>
                </c:pt>
              </c:numCache>
            </c:numRef>
          </c:val>
        </c:ser>
        <c:ser>
          <c:idx val="3"/>
          <c:order val="3"/>
          <c:tx>
            <c:strRef>
              <c:f>'[1]na opschonen spiegel LC2'!$Z$8:$AA$8</c:f>
              <c:strCache>
                <c:ptCount val="1"/>
                <c:pt idx="0">
                  <c:v>LC1 after changing lampunit</c:v>
                </c:pt>
              </c:strCache>
            </c:strRef>
          </c:tx>
          <c:invertIfNegative val="0"/>
          <c:cat>
            <c:strRef>
              <c:f>('[1]na opschonen spiegel LC2'!$AB$4:$AC$4,'[1]na opschonen spiegel LC2'!$AE$4:$AG$4,'[1]na opschonen spiegel LC2'!$AJ$4)</c:f>
              <c:strCache>
                <c:ptCount val="6"/>
                <c:pt idx="0">
                  <c:v>Salmonella spp.</c:v>
                </c:pt>
                <c:pt idx="1">
                  <c:v>S.dysenteriae/EIEC</c:v>
                </c:pt>
                <c:pt idx="3">
                  <c:v>MRP</c:v>
                </c:pt>
                <c:pt idx="4">
                  <c:v>MFP1</c:v>
                </c:pt>
                <c:pt idx="5">
                  <c:v>MFP4</c:v>
                </c:pt>
              </c:strCache>
            </c:strRef>
          </c:cat>
          <c:val>
            <c:numRef>
              <c:f>('[1]na opschonen spiegel LC2'!$AB$8:$AC$8,'[1]na opschonen spiegel LC2'!$AE$8:$AG$8,'[1]na opschonen spiegel LC2'!$AJ$8)</c:f>
              <c:numCache>
                <c:formatCode>General</c:formatCode>
                <c:ptCount val="6"/>
                <c:pt idx="0">
                  <c:v>7.0410000000000004</c:v>
                </c:pt>
                <c:pt idx="1">
                  <c:v>5.9850000000000003</c:v>
                </c:pt>
                <c:pt idx="3">
                  <c:v>1.1399999999999999</c:v>
                </c:pt>
                <c:pt idx="4">
                  <c:v>1.5</c:v>
                </c:pt>
                <c:pt idx="5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75264"/>
        <c:axId val="111676800"/>
      </c:barChart>
      <c:catAx>
        <c:axId val="11167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111676800"/>
        <c:crosses val="autoZero"/>
        <c:auto val="1"/>
        <c:lblAlgn val="ctr"/>
        <c:lblOffset val="100"/>
        <c:noMultiLvlLbl val="0"/>
      </c:catAx>
      <c:valAx>
        <c:axId val="111676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 b="1"/>
                  <a:t>fluorescense</a:t>
                </a:r>
                <a:r>
                  <a:rPr lang="nl-NL" b="1" baseline="0"/>
                  <a:t> in units</a:t>
                </a:r>
                <a:endParaRPr lang="nl-NL" b="1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11675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2752791494284"/>
          <c:y val="0.14697757098544501"/>
          <c:w val="0.20760621024066905"/>
          <c:h val="0.48908637556669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'lamp changing'!$U$22</c:f>
              <c:strCache>
                <c:ptCount val="1"/>
                <c:pt idx="0">
                  <c:v>Before lamp unit change</c:v>
                </c:pt>
              </c:strCache>
            </c:strRef>
          </c:tx>
          <c:invertIfNegative val="0"/>
          <c:cat>
            <c:multiLvlStrRef>
              <c:f>'lamp changing'!$S$23:$T$35</c:f>
              <c:multiLvlStrCache>
                <c:ptCount val="13"/>
                <c:lvl>
                  <c:pt idx="0">
                    <c:v>C.coli</c:v>
                  </c:pt>
                  <c:pt idx="1">
                    <c:v>Stec</c:v>
                  </c:pt>
                  <c:pt idx="2">
                    <c:v>G.lamblia</c:v>
                  </c:pt>
                  <c:pt idx="3">
                    <c:v>C.jejuni</c:v>
                  </c:pt>
                  <c:pt idx="4">
                    <c:v>Y.enterocolitica</c:v>
                  </c:pt>
                  <c:pt idx="5">
                    <c:v>D.fragilis</c:v>
                  </c:pt>
                  <c:pt idx="6">
                    <c:v>S.enterica</c:v>
                  </c:pt>
                  <c:pt idx="7">
                    <c:v>S.dysenteriae/EIEC</c:v>
                  </c:pt>
                  <c:pt idx="8">
                    <c:v>Cryptosporidium spp.</c:v>
                  </c:pt>
                  <c:pt idx="9">
                    <c:v> MFP1</c:v>
                  </c:pt>
                  <c:pt idx="10">
                    <c:v> MFP2</c:v>
                  </c:pt>
                  <c:pt idx="11">
                    <c:v> MFP3</c:v>
                  </c:pt>
                  <c:pt idx="12">
                    <c:v> MFP4</c:v>
                  </c:pt>
                </c:lvl>
                <c:lvl>
                  <c:pt idx="0">
                    <c:v>FAM</c:v>
                  </c:pt>
                  <c:pt idx="3">
                    <c:v>HEX</c:v>
                  </c:pt>
                  <c:pt idx="6">
                    <c:v>Red610</c:v>
                  </c:pt>
                  <c:pt idx="9">
                    <c:v>Cy5</c:v>
                  </c:pt>
                </c:lvl>
              </c:multiLvlStrCache>
            </c:multiLvlStrRef>
          </c:cat>
          <c:val>
            <c:numRef>
              <c:f>'lamp changing'!$U$23:$U$35</c:f>
              <c:numCache>
                <c:formatCode>General</c:formatCode>
                <c:ptCount val="13"/>
                <c:pt idx="0">
                  <c:v>13</c:v>
                </c:pt>
                <c:pt idx="1">
                  <c:v>15</c:v>
                </c:pt>
                <c:pt idx="2">
                  <c:v>12</c:v>
                </c:pt>
                <c:pt idx="3">
                  <c:v>17</c:v>
                </c:pt>
                <c:pt idx="4">
                  <c:v>5.5</c:v>
                </c:pt>
                <c:pt idx="5">
                  <c:v>15</c:v>
                </c:pt>
                <c:pt idx="6">
                  <c:v>3.6</c:v>
                </c:pt>
                <c:pt idx="7">
                  <c:v>3.6</c:v>
                </c:pt>
                <c:pt idx="8">
                  <c:v>2</c:v>
                </c:pt>
                <c:pt idx="9">
                  <c:v>1.5</c:v>
                </c:pt>
                <c:pt idx="10">
                  <c:v>1.6</c:v>
                </c:pt>
                <c:pt idx="11">
                  <c:v>1.4</c:v>
                </c:pt>
                <c:pt idx="12">
                  <c:v>1.6</c:v>
                </c:pt>
              </c:numCache>
            </c:numRef>
          </c:val>
        </c:ser>
        <c:ser>
          <c:idx val="1"/>
          <c:order val="1"/>
          <c:tx>
            <c:strRef>
              <c:f>'lamp changing'!$V$22</c:f>
              <c:strCache>
                <c:ptCount val="1"/>
                <c:pt idx="0">
                  <c:v>After lamp unit change</c:v>
                </c:pt>
              </c:strCache>
            </c:strRef>
          </c:tx>
          <c:invertIfNegative val="0"/>
          <c:cat>
            <c:multiLvlStrRef>
              <c:f>'lamp changing'!$S$23:$T$35</c:f>
              <c:multiLvlStrCache>
                <c:ptCount val="13"/>
                <c:lvl>
                  <c:pt idx="0">
                    <c:v>C.coli</c:v>
                  </c:pt>
                  <c:pt idx="1">
                    <c:v>Stec</c:v>
                  </c:pt>
                  <c:pt idx="2">
                    <c:v>G.lamblia</c:v>
                  </c:pt>
                  <c:pt idx="3">
                    <c:v>C.jejuni</c:v>
                  </c:pt>
                  <c:pt idx="4">
                    <c:v>Y.enterocolitica</c:v>
                  </c:pt>
                  <c:pt idx="5">
                    <c:v>D.fragilis</c:v>
                  </c:pt>
                  <c:pt idx="6">
                    <c:v>S.enterica</c:v>
                  </c:pt>
                  <c:pt idx="7">
                    <c:v>S.dysenteriae/EIEC</c:v>
                  </c:pt>
                  <c:pt idx="8">
                    <c:v>Cryptosporidium spp.</c:v>
                  </c:pt>
                  <c:pt idx="9">
                    <c:v> MFP1</c:v>
                  </c:pt>
                  <c:pt idx="10">
                    <c:v> MFP2</c:v>
                  </c:pt>
                  <c:pt idx="11">
                    <c:v> MFP3</c:v>
                  </c:pt>
                  <c:pt idx="12">
                    <c:v> MFP4</c:v>
                  </c:pt>
                </c:lvl>
                <c:lvl>
                  <c:pt idx="0">
                    <c:v>FAM</c:v>
                  </c:pt>
                  <c:pt idx="3">
                    <c:v>HEX</c:v>
                  </c:pt>
                  <c:pt idx="6">
                    <c:v>Red610</c:v>
                  </c:pt>
                  <c:pt idx="9">
                    <c:v>Cy5</c:v>
                  </c:pt>
                </c:lvl>
              </c:multiLvlStrCache>
            </c:multiLvlStrRef>
          </c:cat>
          <c:val>
            <c:numRef>
              <c:f>'lamp changing'!$V$23:$V$35</c:f>
              <c:numCache>
                <c:formatCode>General</c:formatCode>
                <c:ptCount val="13"/>
                <c:pt idx="0">
                  <c:v>27.934000000000001</c:v>
                </c:pt>
                <c:pt idx="1">
                  <c:v>19.998999999999999</c:v>
                </c:pt>
                <c:pt idx="2">
                  <c:v>18.638999999999999</c:v>
                </c:pt>
                <c:pt idx="3">
                  <c:v>23.341999999999999</c:v>
                </c:pt>
                <c:pt idx="4">
                  <c:v>8.7780000000000005</c:v>
                </c:pt>
                <c:pt idx="5">
                  <c:v>14.6</c:v>
                </c:pt>
                <c:pt idx="6">
                  <c:v>7.0410000000000004</c:v>
                </c:pt>
                <c:pt idx="7">
                  <c:v>5.9850000000000003</c:v>
                </c:pt>
                <c:pt idx="8">
                  <c:v>8.3689999999999998</c:v>
                </c:pt>
                <c:pt idx="9">
                  <c:v>1.5</c:v>
                </c:pt>
                <c:pt idx="10">
                  <c:v>1.6</c:v>
                </c:pt>
                <c:pt idx="11">
                  <c:v>1.4</c:v>
                </c:pt>
                <c:pt idx="12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15456"/>
        <c:axId val="111716992"/>
      </c:barChart>
      <c:catAx>
        <c:axId val="11171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i="0"/>
            </a:pPr>
            <a:endParaRPr lang="nl-NL"/>
          </a:p>
        </c:txPr>
        <c:crossAx val="111716992"/>
        <c:crosses val="autoZero"/>
        <c:auto val="1"/>
        <c:lblAlgn val="ctr"/>
        <c:lblOffset val="100"/>
        <c:noMultiLvlLbl val="0"/>
      </c:catAx>
      <c:valAx>
        <c:axId val="111716992"/>
        <c:scaling>
          <c:orientation val="minMax"/>
          <c:max val="3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fluorescense</a:t>
                </a:r>
                <a:r>
                  <a:rPr lang="nl-NL" baseline="0"/>
                  <a:t> in units</a:t>
                </a:r>
                <a:endParaRPr lang="nl-NL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11715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469879518072293"/>
          <c:y val="0.20588235294117646"/>
          <c:w val="0.22048192771084338"/>
          <c:h val="0.1544117647058823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'lamp changing'!$U$39</c:f>
              <c:strCache>
                <c:ptCount val="1"/>
                <c:pt idx="0">
                  <c:v>Before lamp unit change</c:v>
                </c:pt>
              </c:strCache>
            </c:strRef>
          </c:tx>
          <c:invertIfNegative val="0"/>
          <c:cat>
            <c:multiLvlStrRef>
              <c:f>'lamp changing'!$S$40:$T$52</c:f>
              <c:multiLvlStrCache>
                <c:ptCount val="13"/>
                <c:lvl>
                  <c:pt idx="0">
                    <c:v>C.coli</c:v>
                  </c:pt>
                  <c:pt idx="1">
                    <c:v>Stec</c:v>
                  </c:pt>
                  <c:pt idx="2">
                    <c:v>G.lamblia</c:v>
                  </c:pt>
                  <c:pt idx="3">
                    <c:v>C.jejuni</c:v>
                  </c:pt>
                  <c:pt idx="4">
                    <c:v>Y.enterocolitica</c:v>
                  </c:pt>
                  <c:pt idx="5">
                    <c:v>D.fragilis</c:v>
                  </c:pt>
                  <c:pt idx="6">
                    <c:v>S.enterica</c:v>
                  </c:pt>
                  <c:pt idx="7">
                    <c:v>S.dysenteriae/EIEC</c:v>
                  </c:pt>
                  <c:pt idx="8">
                    <c:v>Cryptosporidium spp.</c:v>
                  </c:pt>
                  <c:pt idx="9">
                    <c:v> MFP1</c:v>
                  </c:pt>
                  <c:pt idx="10">
                    <c:v> MFP2</c:v>
                  </c:pt>
                  <c:pt idx="11">
                    <c:v> MFP3</c:v>
                  </c:pt>
                  <c:pt idx="12">
                    <c:v> MFP4</c:v>
                  </c:pt>
                </c:lvl>
                <c:lvl>
                  <c:pt idx="0">
                    <c:v>FAM</c:v>
                  </c:pt>
                  <c:pt idx="3">
                    <c:v>HEX</c:v>
                  </c:pt>
                  <c:pt idx="6">
                    <c:v>Red610</c:v>
                  </c:pt>
                  <c:pt idx="9">
                    <c:v>Cy5</c:v>
                  </c:pt>
                </c:lvl>
              </c:multiLvlStrCache>
            </c:multiLvlStrRef>
          </c:cat>
          <c:val>
            <c:numRef>
              <c:f>'lamp changing'!$U$40:$U$52</c:f>
              <c:numCache>
                <c:formatCode>General</c:formatCode>
                <c:ptCount val="13"/>
                <c:pt idx="0">
                  <c:v>19.632000000000001</c:v>
                </c:pt>
                <c:pt idx="1">
                  <c:v>11.098000000000001</c:v>
                </c:pt>
                <c:pt idx="2">
                  <c:v>9.9250000000000007</c:v>
                </c:pt>
                <c:pt idx="3">
                  <c:v>15.302</c:v>
                </c:pt>
                <c:pt idx="4">
                  <c:v>7.7039999999999997</c:v>
                </c:pt>
                <c:pt idx="5">
                  <c:v>15.855</c:v>
                </c:pt>
                <c:pt idx="6">
                  <c:v>4.1479999999999997</c:v>
                </c:pt>
                <c:pt idx="7">
                  <c:v>3.339</c:v>
                </c:pt>
                <c:pt idx="8">
                  <c:v>4.383</c:v>
                </c:pt>
                <c:pt idx="9">
                  <c:v>0.44600000000000001</c:v>
                </c:pt>
                <c:pt idx="10">
                  <c:v>0.64200000000000002</c:v>
                </c:pt>
                <c:pt idx="11">
                  <c:v>0.497</c:v>
                </c:pt>
                <c:pt idx="12">
                  <c:v>0.749</c:v>
                </c:pt>
              </c:numCache>
            </c:numRef>
          </c:val>
        </c:ser>
        <c:ser>
          <c:idx val="1"/>
          <c:order val="1"/>
          <c:tx>
            <c:strRef>
              <c:f>'lamp changing'!$V$39</c:f>
              <c:strCache>
                <c:ptCount val="1"/>
                <c:pt idx="0">
                  <c:v>After lamp unit change</c:v>
                </c:pt>
              </c:strCache>
            </c:strRef>
          </c:tx>
          <c:invertIfNegative val="0"/>
          <c:cat>
            <c:multiLvlStrRef>
              <c:f>'lamp changing'!$S$40:$T$52</c:f>
              <c:multiLvlStrCache>
                <c:ptCount val="13"/>
                <c:lvl>
                  <c:pt idx="0">
                    <c:v>C.coli</c:v>
                  </c:pt>
                  <c:pt idx="1">
                    <c:v>Stec</c:v>
                  </c:pt>
                  <c:pt idx="2">
                    <c:v>G.lamblia</c:v>
                  </c:pt>
                  <c:pt idx="3">
                    <c:v>C.jejuni</c:v>
                  </c:pt>
                  <c:pt idx="4">
                    <c:v>Y.enterocolitica</c:v>
                  </c:pt>
                  <c:pt idx="5">
                    <c:v>D.fragilis</c:v>
                  </c:pt>
                  <c:pt idx="6">
                    <c:v>S.enterica</c:v>
                  </c:pt>
                  <c:pt idx="7">
                    <c:v>S.dysenteriae/EIEC</c:v>
                  </c:pt>
                  <c:pt idx="8">
                    <c:v>Cryptosporidium spp.</c:v>
                  </c:pt>
                  <c:pt idx="9">
                    <c:v> MFP1</c:v>
                  </c:pt>
                  <c:pt idx="10">
                    <c:v> MFP2</c:v>
                  </c:pt>
                  <c:pt idx="11">
                    <c:v> MFP3</c:v>
                  </c:pt>
                  <c:pt idx="12">
                    <c:v> MFP4</c:v>
                  </c:pt>
                </c:lvl>
                <c:lvl>
                  <c:pt idx="0">
                    <c:v>FAM</c:v>
                  </c:pt>
                  <c:pt idx="3">
                    <c:v>HEX</c:v>
                  </c:pt>
                  <c:pt idx="6">
                    <c:v>Red610</c:v>
                  </c:pt>
                  <c:pt idx="9">
                    <c:v>Cy5</c:v>
                  </c:pt>
                </c:lvl>
              </c:multiLvlStrCache>
            </c:multiLvlStrRef>
          </c:cat>
          <c:val>
            <c:numRef>
              <c:f>'lamp changing'!$V$40:$V$52</c:f>
              <c:numCache>
                <c:formatCode>General</c:formatCode>
                <c:ptCount val="13"/>
                <c:pt idx="0">
                  <c:v>14.0365</c:v>
                </c:pt>
                <c:pt idx="1">
                  <c:v>14.129</c:v>
                </c:pt>
                <c:pt idx="2">
                  <c:v>9.8795000000000002</c:v>
                </c:pt>
                <c:pt idx="3">
                  <c:v>16.5745</c:v>
                </c:pt>
                <c:pt idx="4">
                  <c:v>6.3125</c:v>
                </c:pt>
                <c:pt idx="5">
                  <c:v>11.2475</c:v>
                </c:pt>
                <c:pt idx="6">
                  <c:v>3.5880000000000001</c:v>
                </c:pt>
                <c:pt idx="7">
                  <c:v>3.2475000000000001</c:v>
                </c:pt>
                <c:pt idx="8">
                  <c:v>2.8374999999999999</c:v>
                </c:pt>
                <c:pt idx="9">
                  <c:v>0.6</c:v>
                </c:pt>
                <c:pt idx="10">
                  <c:v>0.4</c:v>
                </c:pt>
                <c:pt idx="11">
                  <c:v>0.4</c:v>
                </c:pt>
                <c:pt idx="12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57152"/>
        <c:axId val="113058944"/>
      </c:barChart>
      <c:catAx>
        <c:axId val="11305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i="0"/>
            </a:pPr>
            <a:endParaRPr lang="nl-NL"/>
          </a:p>
        </c:txPr>
        <c:crossAx val="113058944"/>
        <c:crosses val="autoZero"/>
        <c:auto val="1"/>
        <c:lblAlgn val="ctr"/>
        <c:lblOffset val="100"/>
        <c:noMultiLvlLbl val="0"/>
      </c:catAx>
      <c:valAx>
        <c:axId val="113058944"/>
        <c:scaling>
          <c:orientation val="minMax"/>
          <c:max val="3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fluorescense</a:t>
                </a:r>
                <a:r>
                  <a:rPr lang="nl-NL" baseline="0"/>
                  <a:t> in units</a:t>
                </a:r>
                <a:endParaRPr lang="nl-NL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13057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39350180505418"/>
          <c:y val="0.1798165137614679"/>
          <c:w val="0.21058965102286403"/>
          <c:h val="0.1614678899082568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60590031804826E-2"/>
          <c:y val="2.0209052691854586E-2"/>
          <c:w val="0.70868581930536345"/>
          <c:h val="0.590336827975073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'[1]gebruik voor artikel'!$C$7</c:f>
              <c:strCache>
                <c:ptCount val="1"/>
                <c:pt idx="0">
                  <c:v>Before lens maintenance</c:v>
                </c:pt>
              </c:strCache>
            </c:strRef>
          </c:tx>
          <c:invertIfNegative val="0"/>
          <c:cat>
            <c:multiLvlStrRef>
              <c:f>'[1]gebruik voor artikel'!$A$8:$B$20</c:f>
              <c:multiLvlStrCache>
                <c:ptCount val="2"/>
                <c:lvl>
                  <c:pt idx="1">
                    <c:v> MFP4</c:v>
                  </c:pt>
                </c:lvl>
                <c:lvl>
                  <c:pt idx="1">
                    <c:v> MFP3</c:v>
                  </c:pt>
                </c:lvl>
                <c:lvl>
                  <c:pt idx="1">
                    <c:v> MFP2</c:v>
                  </c:pt>
                </c:lvl>
                <c:lvl>
                  <c:pt idx="0">
                    <c:v>Cy5</c:v>
                  </c:pt>
                  <c:pt idx="1">
                    <c:v> MFP1</c:v>
                  </c:pt>
                </c:lvl>
                <c:lvl>
                  <c:pt idx="1">
                    <c:v>Cryptosporidium spp.</c:v>
                  </c:pt>
                </c:lvl>
                <c:lvl>
                  <c:pt idx="1">
                    <c:v>S.dysenteriae/EIEC</c:v>
                  </c:pt>
                </c:lvl>
                <c:lvl>
                  <c:pt idx="0">
                    <c:v>Red610</c:v>
                  </c:pt>
                  <c:pt idx="1">
                    <c:v>S.enterica</c:v>
                  </c:pt>
                </c:lvl>
                <c:lvl>
                  <c:pt idx="1">
                    <c:v>D.fragilis</c:v>
                  </c:pt>
                </c:lvl>
                <c:lvl>
                  <c:pt idx="1">
                    <c:v>Y.enterocolitica</c:v>
                  </c:pt>
                </c:lvl>
                <c:lvl>
                  <c:pt idx="0">
                    <c:v>HEX</c:v>
                  </c:pt>
                  <c:pt idx="1">
                    <c:v>C.jejuni</c:v>
                  </c:pt>
                </c:lvl>
                <c:lvl>
                  <c:pt idx="1">
                    <c:v>G.lamblia</c:v>
                  </c:pt>
                </c:lvl>
                <c:lvl>
                  <c:pt idx="1">
                    <c:v>Stec</c:v>
                  </c:pt>
                </c:lvl>
                <c:lvl>
                  <c:pt idx="0">
                    <c:v>FAM</c:v>
                  </c:pt>
                  <c:pt idx="1">
                    <c:v>C.coli</c:v>
                  </c:pt>
                </c:lvl>
              </c:multiLvlStrCache>
            </c:multiLvlStrRef>
          </c:cat>
          <c:val>
            <c:numRef>
              <c:f>'[1]gebruik voor artikel'!$C$8:$C$20</c:f>
              <c:numCache>
                <c:formatCode>General</c:formatCode>
                <c:ptCount val="13"/>
                <c:pt idx="0">
                  <c:v>18</c:v>
                </c:pt>
                <c:pt idx="1">
                  <c:v>12</c:v>
                </c:pt>
                <c:pt idx="2">
                  <c:v>14</c:v>
                </c:pt>
                <c:pt idx="3">
                  <c:v>19</c:v>
                </c:pt>
                <c:pt idx="4">
                  <c:v>7</c:v>
                </c:pt>
                <c:pt idx="5">
                  <c:v>13</c:v>
                </c:pt>
                <c:pt idx="6">
                  <c:v>4.3</c:v>
                </c:pt>
                <c:pt idx="7">
                  <c:v>4.5</c:v>
                </c:pt>
                <c:pt idx="8">
                  <c:v>3.5</c:v>
                </c:pt>
                <c:pt idx="9">
                  <c:v>0.65</c:v>
                </c:pt>
                <c:pt idx="10">
                  <c:v>0.65</c:v>
                </c:pt>
                <c:pt idx="11">
                  <c:v>0.6</c:v>
                </c:pt>
                <c:pt idx="12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'[1]gebruik voor artikel'!$D$7</c:f>
              <c:strCache>
                <c:ptCount val="1"/>
                <c:pt idx="0">
                  <c:v>After lens maintenance</c:v>
                </c:pt>
              </c:strCache>
            </c:strRef>
          </c:tx>
          <c:invertIfNegative val="0"/>
          <c:cat>
            <c:multiLvlStrRef>
              <c:f>'[1]gebruik voor artikel'!$A$8:$B$20</c:f>
              <c:multiLvlStrCache>
                <c:ptCount val="2"/>
                <c:lvl>
                  <c:pt idx="1">
                    <c:v> MFP4</c:v>
                  </c:pt>
                </c:lvl>
                <c:lvl>
                  <c:pt idx="1">
                    <c:v> MFP3</c:v>
                  </c:pt>
                </c:lvl>
                <c:lvl>
                  <c:pt idx="1">
                    <c:v> MFP2</c:v>
                  </c:pt>
                </c:lvl>
                <c:lvl>
                  <c:pt idx="0">
                    <c:v>Cy5</c:v>
                  </c:pt>
                  <c:pt idx="1">
                    <c:v> MFP1</c:v>
                  </c:pt>
                </c:lvl>
                <c:lvl>
                  <c:pt idx="1">
                    <c:v>Cryptosporidium spp.</c:v>
                  </c:pt>
                </c:lvl>
                <c:lvl>
                  <c:pt idx="1">
                    <c:v>S.dysenteriae/EIEC</c:v>
                  </c:pt>
                </c:lvl>
                <c:lvl>
                  <c:pt idx="0">
                    <c:v>Red610</c:v>
                  </c:pt>
                  <c:pt idx="1">
                    <c:v>S.enterica</c:v>
                  </c:pt>
                </c:lvl>
                <c:lvl>
                  <c:pt idx="1">
                    <c:v>D.fragilis</c:v>
                  </c:pt>
                </c:lvl>
                <c:lvl>
                  <c:pt idx="1">
                    <c:v>Y.enterocolitica</c:v>
                  </c:pt>
                </c:lvl>
                <c:lvl>
                  <c:pt idx="0">
                    <c:v>HEX</c:v>
                  </c:pt>
                  <c:pt idx="1">
                    <c:v>C.jejuni</c:v>
                  </c:pt>
                </c:lvl>
                <c:lvl>
                  <c:pt idx="1">
                    <c:v>G.lamblia</c:v>
                  </c:pt>
                </c:lvl>
                <c:lvl>
                  <c:pt idx="1">
                    <c:v>Stec</c:v>
                  </c:pt>
                </c:lvl>
                <c:lvl>
                  <c:pt idx="0">
                    <c:v>FAM</c:v>
                  </c:pt>
                  <c:pt idx="1">
                    <c:v>C.coli</c:v>
                  </c:pt>
                </c:lvl>
              </c:multiLvlStrCache>
            </c:multiLvlStrRef>
          </c:cat>
          <c:val>
            <c:numRef>
              <c:f>'[1]gebruik voor artikel'!$D$8:$D$20</c:f>
              <c:numCache>
                <c:formatCode>General</c:formatCode>
                <c:ptCount val="13"/>
                <c:pt idx="0">
                  <c:v>25</c:v>
                </c:pt>
                <c:pt idx="1">
                  <c:v>24.2</c:v>
                </c:pt>
                <c:pt idx="2">
                  <c:v>15.9</c:v>
                </c:pt>
                <c:pt idx="3">
                  <c:v>33</c:v>
                </c:pt>
                <c:pt idx="4">
                  <c:v>16.2</c:v>
                </c:pt>
                <c:pt idx="5">
                  <c:v>18.399999999999999</c:v>
                </c:pt>
                <c:pt idx="6">
                  <c:v>5.0999999999999996</c:v>
                </c:pt>
                <c:pt idx="7">
                  <c:v>6.2</c:v>
                </c:pt>
                <c:pt idx="8">
                  <c:v>3.7</c:v>
                </c:pt>
                <c:pt idx="9">
                  <c:v>1.2</c:v>
                </c:pt>
                <c:pt idx="10">
                  <c:v>1.2</c:v>
                </c:pt>
                <c:pt idx="11">
                  <c:v>1.1000000000000001</c:v>
                </c:pt>
                <c:pt idx="12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92480"/>
        <c:axId val="113094016"/>
      </c:barChart>
      <c:catAx>
        <c:axId val="11309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3094016"/>
        <c:crosses val="autoZero"/>
        <c:auto val="1"/>
        <c:lblAlgn val="ctr"/>
        <c:lblOffset val="100"/>
        <c:noMultiLvlLbl val="0"/>
      </c:catAx>
      <c:valAx>
        <c:axId val="113094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fluorescense in units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1309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622327790973867"/>
          <c:y val="0.2053872053872054"/>
          <c:w val="0.20783847980997625"/>
          <c:h val="0.1616161616161616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i="0"/>
      </a:pPr>
      <a:endParaRPr lang="nl-N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16877983467959"/>
          <c:y val="2.1276348088349047E-2"/>
          <c:w val="0.25205628337552954"/>
          <c:h val="0.547103473751300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'[1]gebruik voor artikel'!$C$37</c:f>
              <c:strCache>
                <c:ptCount val="1"/>
                <c:pt idx="0">
                  <c:v>Before lens maintenance</c:v>
                </c:pt>
              </c:strCache>
            </c:strRef>
          </c:tx>
          <c:invertIfNegative val="0"/>
          <c:cat>
            <c:multiLvlStrRef>
              <c:f>'[1]gebruik voor artikel'!$A$38:$B$41</c:f>
              <c:multiLvlStrCache>
                <c:ptCount val="2"/>
                <c:lvl>
                  <c:pt idx="0">
                    <c:v>Cy5</c:v>
                  </c:pt>
                  <c:pt idx="1">
                    <c:v>MRP</c:v>
                  </c:pt>
                </c:lvl>
                <c:lvl>
                  <c:pt idx="1">
                    <c:v>P.jiroveci</c:v>
                  </c:pt>
                </c:lvl>
                <c:lvl>
                  <c:pt idx="1">
                    <c:v>          M.tuberculosis</c:v>
                  </c:pt>
                </c:lvl>
                <c:lvl>
                  <c:pt idx="0">
                    <c:v>FAM</c:v>
                  </c:pt>
                  <c:pt idx="1">
                    <c:v>B.pertussis</c:v>
                  </c:pt>
                </c:lvl>
              </c:multiLvlStrCache>
            </c:multiLvlStrRef>
          </c:cat>
          <c:val>
            <c:numRef>
              <c:f>'[1]gebruik voor artikel'!$C$38:$C$41</c:f>
              <c:numCache>
                <c:formatCode>General</c:formatCode>
                <c:ptCount val="4"/>
                <c:pt idx="0">
                  <c:v>12.3</c:v>
                </c:pt>
                <c:pt idx="1">
                  <c:v>16.5</c:v>
                </c:pt>
                <c:pt idx="2">
                  <c:v>16.5</c:v>
                </c:pt>
                <c:pt idx="3">
                  <c:v>0.67249999999999999</c:v>
                </c:pt>
              </c:numCache>
            </c:numRef>
          </c:val>
        </c:ser>
        <c:ser>
          <c:idx val="1"/>
          <c:order val="1"/>
          <c:tx>
            <c:strRef>
              <c:f>'[1]gebruik voor artikel'!$D$37</c:f>
              <c:strCache>
                <c:ptCount val="1"/>
                <c:pt idx="0">
                  <c:v>After lens maintenance</c:v>
                </c:pt>
              </c:strCache>
            </c:strRef>
          </c:tx>
          <c:invertIfNegative val="0"/>
          <c:cat>
            <c:multiLvlStrRef>
              <c:f>'[1]gebruik voor artikel'!$A$38:$B$41</c:f>
              <c:multiLvlStrCache>
                <c:ptCount val="2"/>
                <c:lvl>
                  <c:pt idx="0">
                    <c:v>Cy5</c:v>
                  </c:pt>
                  <c:pt idx="1">
                    <c:v>MRP</c:v>
                  </c:pt>
                </c:lvl>
                <c:lvl>
                  <c:pt idx="1">
                    <c:v>P.jiroveci</c:v>
                  </c:pt>
                </c:lvl>
                <c:lvl>
                  <c:pt idx="1">
                    <c:v>          M.tuberculosis</c:v>
                  </c:pt>
                </c:lvl>
                <c:lvl>
                  <c:pt idx="0">
                    <c:v>FAM</c:v>
                  </c:pt>
                  <c:pt idx="1">
                    <c:v>B.pertussis</c:v>
                  </c:pt>
                </c:lvl>
              </c:multiLvlStrCache>
            </c:multiLvlStrRef>
          </c:cat>
          <c:val>
            <c:numRef>
              <c:f>'[1]gebruik voor artikel'!$D$38:$D$41</c:f>
              <c:numCache>
                <c:formatCode>General</c:formatCode>
                <c:ptCount val="4"/>
                <c:pt idx="0">
                  <c:v>22.35</c:v>
                </c:pt>
                <c:pt idx="1">
                  <c:v>31.66667</c:v>
                </c:pt>
                <c:pt idx="2">
                  <c:v>23.01</c:v>
                </c:pt>
                <c:pt idx="3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13140480"/>
        <c:axId val="113142016"/>
      </c:barChart>
      <c:catAx>
        <c:axId val="11314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113142016"/>
        <c:crosses val="autoZero"/>
        <c:auto val="1"/>
        <c:lblAlgn val="ctr"/>
        <c:lblOffset val="100"/>
        <c:noMultiLvlLbl val="0"/>
      </c:catAx>
      <c:valAx>
        <c:axId val="11314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140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397877984084882"/>
          <c:y val="0.18139534883720931"/>
          <c:w val="0.21087533156498675"/>
          <c:h val="0.1178294573643410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931951244447671"/>
          <c:y val="4.802370047077089E-2"/>
          <c:w val="0.24261927964621244"/>
          <c:h val="0.56088963072731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'[1]gebruik voor artikel'!$C$23</c:f>
              <c:strCache>
                <c:ptCount val="1"/>
                <c:pt idx="0">
                  <c:v>Before lamp unit change</c:v>
                </c:pt>
              </c:strCache>
            </c:strRef>
          </c:tx>
          <c:invertIfNegative val="0"/>
          <c:cat>
            <c:multiLvlStrRef>
              <c:f>'[1]gebruik voor artikel'!$A$24:$B$27</c:f>
              <c:multiLvlStrCache>
                <c:ptCount val="2"/>
                <c:lvl>
                  <c:pt idx="0">
                    <c:v>Cy5</c:v>
                  </c:pt>
                  <c:pt idx="1">
                    <c:v>MRP</c:v>
                  </c:pt>
                </c:lvl>
                <c:lvl>
                  <c:pt idx="1">
                    <c:v>P.jiroveci</c:v>
                  </c:pt>
                </c:lvl>
                <c:lvl>
                  <c:pt idx="1">
                    <c:v>          M.tuberculosis</c:v>
                  </c:pt>
                </c:lvl>
                <c:lvl>
                  <c:pt idx="0">
                    <c:v>FAM</c:v>
                  </c:pt>
                  <c:pt idx="1">
                    <c:v>B.pertussis</c:v>
                  </c:pt>
                </c:lvl>
              </c:multiLvlStrCache>
            </c:multiLvlStrRef>
          </c:cat>
          <c:val>
            <c:numRef>
              <c:f>'[1]gebruik voor artikel'!$C$24:$C$27</c:f>
              <c:numCache>
                <c:formatCode>General</c:formatCode>
                <c:ptCount val="4"/>
                <c:pt idx="0">
                  <c:v>28.8</c:v>
                </c:pt>
                <c:pt idx="1">
                  <c:v>28</c:v>
                </c:pt>
                <c:pt idx="2">
                  <c:v>18.100000000000001</c:v>
                </c:pt>
                <c:pt idx="3">
                  <c:v>0.8</c:v>
                </c:pt>
              </c:numCache>
            </c:numRef>
          </c:val>
        </c:ser>
        <c:ser>
          <c:idx val="1"/>
          <c:order val="1"/>
          <c:tx>
            <c:strRef>
              <c:f>'[1]gebruik voor artikel'!$D$23</c:f>
              <c:strCache>
                <c:ptCount val="1"/>
                <c:pt idx="0">
                  <c:v>After lamp unit change</c:v>
                </c:pt>
              </c:strCache>
            </c:strRef>
          </c:tx>
          <c:invertIfNegative val="0"/>
          <c:cat>
            <c:multiLvlStrRef>
              <c:f>'[1]gebruik voor artikel'!$A$24:$B$27</c:f>
              <c:multiLvlStrCache>
                <c:ptCount val="2"/>
                <c:lvl>
                  <c:pt idx="0">
                    <c:v>Cy5</c:v>
                  </c:pt>
                  <c:pt idx="1">
                    <c:v>MRP</c:v>
                  </c:pt>
                </c:lvl>
                <c:lvl>
                  <c:pt idx="1">
                    <c:v>P.jiroveci</c:v>
                  </c:pt>
                </c:lvl>
                <c:lvl>
                  <c:pt idx="1">
                    <c:v>          M.tuberculosis</c:v>
                  </c:pt>
                </c:lvl>
                <c:lvl>
                  <c:pt idx="0">
                    <c:v>FAM</c:v>
                  </c:pt>
                  <c:pt idx="1">
                    <c:v>B.pertussis</c:v>
                  </c:pt>
                </c:lvl>
              </c:multiLvlStrCache>
            </c:multiLvlStrRef>
          </c:cat>
          <c:val>
            <c:numRef>
              <c:f>'[1]gebruik voor artikel'!$D$24:$D$27</c:f>
              <c:numCache>
                <c:formatCode>General</c:formatCode>
                <c:ptCount val="4"/>
                <c:pt idx="0">
                  <c:v>23.5</c:v>
                </c:pt>
                <c:pt idx="1">
                  <c:v>28</c:v>
                </c:pt>
                <c:pt idx="2">
                  <c:v>27.7</c:v>
                </c:pt>
                <c:pt idx="3">
                  <c:v>1.1399999999999999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75168"/>
        <c:axId val="113176960"/>
      </c:barChart>
      <c:catAx>
        <c:axId val="1131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113176960"/>
        <c:crosses val="autoZero"/>
        <c:auto val="1"/>
        <c:lblAlgn val="ctr"/>
        <c:lblOffset val="100"/>
        <c:noMultiLvlLbl val="0"/>
      </c:catAx>
      <c:valAx>
        <c:axId val="113176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17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445178335535009"/>
          <c:y val="0.20298507462686566"/>
          <c:w val="0.22192866578599735"/>
          <c:h val="0.1283582089552238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'lamp changing'!$U$56</c:f>
              <c:strCache>
                <c:ptCount val="1"/>
                <c:pt idx="0">
                  <c:v>LC4 before</c:v>
                </c:pt>
              </c:strCache>
            </c:strRef>
          </c:tx>
          <c:invertIfNegative val="0"/>
          <c:cat>
            <c:multiLvlStrRef>
              <c:f>'lamp changing'!$S$57:$T$69</c:f>
              <c:multiLvlStrCache>
                <c:ptCount val="13"/>
                <c:lvl>
                  <c:pt idx="0">
                    <c:v>C.coli</c:v>
                  </c:pt>
                  <c:pt idx="1">
                    <c:v>Stec</c:v>
                  </c:pt>
                  <c:pt idx="2">
                    <c:v>Giardia</c:v>
                  </c:pt>
                  <c:pt idx="4">
                    <c:v>Cjej</c:v>
                  </c:pt>
                  <c:pt idx="5">
                    <c:v>Yers</c:v>
                  </c:pt>
                  <c:pt idx="6">
                    <c:v>Df</c:v>
                  </c:pt>
                  <c:pt idx="8">
                    <c:v>Salm</c:v>
                  </c:pt>
                  <c:pt idx="9">
                    <c:v>Shig</c:v>
                  </c:pt>
                  <c:pt idx="10">
                    <c:v>Crypto</c:v>
                  </c:pt>
                  <c:pt idx="12">
                    <c:v>IC MRP</c:v>
                  </c:pt>
                </c:lvl>
                <c:lvl>
                  <c:pt idx="0">
                    <c:v>fam</c:v>
                  </c:pt>
                  <c:pt idx="4">
                    <c:v>hex</c:v>
                  </c:pt>
                  <c:pt idx="8">
                    <c:v>red610</c:v>
                  </c:pt>
                  <c:pt idx="12">
                    <c:v>cy5</c:v>
                  </c:pt>
                </c:lvl>
              </c:multiLvlStrCache>
            </c:multiLvlStrRef>
          </c:cat>
          <c:val>
            <c:numRef>
              <c:f>'lamp changing'!$U$57:$U$69</c:f>
              <c:numCache>
                <c:formatCode>General</c:formatCode>
                <c:ptCount val="13"/>
                <c:pt idx="0">
                  <c:v>25</c:v>
                </c:pt>
                <c:pt idx="1">
                  <c:v>20</c:v>
                </c:pt>
                <c:pt idx="2">
                  <c:v>20</c:v>
                </c:pt>
                <c:pt idx="4">
                  <c:v>30</c:v>
                </c:pt>
                <c:pt idx="5">
                  <c:v>11</c:v>
                </c:pt>
                <c:pt idx="6">
                  <c:v>25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2">
                  <c:v>7</c:v>
                </c:pt>
              </c:numCache>
            </c:numRef>
          </c:val>
        </c:ser>
        <c:ser>
          <c:idx val="1"/>
          <c:order val="1"/>
          <c:tx>
            <c:strRef>
              <c:f>'lamp changing'!$V$56</c:f>
              <c:strCache>
                <c:ptCount val="1"/>
                <c:pt idx="0">
                  <c:v>LC4 after</c:v>
                </c:pt>
              </c:strCache>
            </c:strRef>
          </c:tx>
          <c:invertIfNegative val="0"/>
          <c:cat>
            <c:multiLvlStrRef>
              <c:f>'lamp changing'!$S$57:$T$69</c:f>
              <c:multiLvlStrCache>
                <c:ptCount val="13"/>
                <c:lvl>
                  <c:pt idx="0">
                    <c:v>C.coli</c:v>
                  </c:pt>
                  <c:pt idx="1">
                    <c:v>Stec</c:v>
                  </c:pt>
                  <c:pt idx="2">
                    <c:v>Giardia</c:v>
                  </c:pt>
                  <c:pt idx="4">
                    <c:v>Cjej</c:v>
                  </c:pt>
                  <c:pt idx="5">
                    <c:v>Yers</c:v>
                  </c:pt>
                  <c:pt idx="6">
                    <c:v>Df</c:v>
                  </c:pt>
                  <c:pt idx="8">
                    <c:v>Salm</c:v>
                  </c:pt>
                  <c:pt idx="9">
                    <c:v>Shig</c:v>
                  </c:pt>
                  <c:pt idx="10">
                    <c:v>Crypto</c:v>
                  </c:pt>
                  <c:pt idx="12">
                    <c:v>IC MRP</c:v>
                  </c:pt>
                </c:lvl>
                <c:lvl>
                  <c:pt idx="0">
                    <c:v>fam</c:v>
                  </c:pt>
                  <c:pt idx="4">
                    <c:v>hex</c:v>
                  </c:pt>
                  <c:pt idx="8">
                    <c:v>red610</c:v>
                  </c:pt>
                  <c:pt idx="12">
                    <c:v>cy5</c:v>
                  </c:pt>
                </c:lvl>
              </c:multiLvlStrCache>
            </c:multiLvlStrRef>
          </c:cat>
          <c:val>
            <c:numRef>
              <c:f>'lamp changing'!$V$57:$V$69</c:f>
              <c:numCache>
                <c:formatCode>General</c:formatCode>
                <c:ptCount val="13"/>
                <c:pt idx="0">
                  <c:v>36.165999999999997</c:v>
                </c:pt>
                <c:pt idx="1">
                  <c:v>19.399999999999999</c:v>
                </c:pt>
                <c:pt idx="2">
                  <c:v>19.109000000000002</c:v>
                </c:pt>
                <c:pt idx="4">
                  <c:v>20.209</c:v>
                </c:pt>
                <c:pt idx="5">
                  <c:v>12.263</c:v>
                </c:pt>
                <c:pt idx="6">
                  <c:v>25.597999999999999</c:v>
                </c:pt>
                <c:pt idx="8">
                  <c:v>13.253</c:v>
                </c:pt>
                <c:pt idx="9">
                  <c:v>11.118</c:v>
                </c:pt>
                <c:pt idx="10">
                  <c:v>16.550999999999998</c:v>
                </c:pt>
                <c:pt idx="12">
                  <c:v>5.2119999999999997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10368"/>
        <c:axId val="110424448"/>
      </c:barChart>
      <c:catAx>
        <c:axId val="11041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110424448"/>
        <c:crosses val="autoZero"/>
        <c:auto val="1"/>
        <c:lblAlgn val="ctr"/>
        <c:lblOffset val="100"/>
        <c:noMultiLvlLbl val="0"/>
      </c:catAx>
      <c:valAx>
        <c:axId val="110424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410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94833948339486"/>
          <c:y val="0.38006346154431203"/>
          <c:w val="0.14944649446494465"/>
          <c:h val="0.1495331651977621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133880263912511"/>
          <c:y val="5.5565695128425734E-2"/>
          <c:w val="0.24606255952971592"/>
          <c:h val="0.528207653877476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'[1]gebruik voor artikel'!$C$30</c:f>
              <c:strCache>
                <c:ptCount val="1"/>
                <c:pt idx="0">
                  <c:v>Before lamp unit change</c:v>
                </c:pt>
              </c:strCache>
            </c:strRef>
          </c:tx>
          <c:invertIfNegative val="0"/>
          <c:cat>
            <c:multiLvlStrRef>
              <c:f>'[1]gebruik voor artikel'!$A$31:$B$34</c:f>
              <c:multiLvlStrCache>
                <c:ptCount val="2"/>
                <c:lvl>
                  <c:pt idx="0">
                    <c:v>Cy5</c:v>
                  </c:pt>
                  <c:pt idx="1">
                    <c:v>MRP</c:v>
                  </c:pt>
                </c:lvl>
                <c:lvl>
                  <c:pt idx="1">
                    <c:v>P.jiroveci</c:v>
                  </c:pt>
                </c:lvl>
                <c:lvl>
                  <c:pt idx="1">
                    <c:v>          M.tuberculosis</c:v>
                  </c:pt>
                </c:lvl>
                <c:lvl>
                  <c:pt idx="0">
                    <c:v>FAM</c:v>
                  </c:pt>
                  <c:pt idx="1">
                    <c:v>B.pertussis</c:v>
                  </c:pt>
                </c:lvl>
              </c:multiLvlStrCache>
            </c:multiLvlStrRef>
          </c:cat>
          <c:val>
            <c:numRef>
              <c:f>'[1]gebruik voor artikel'!$C$31:$C$34</c:f>
              <c:numCache>
                <c:formatCode>General</c:formatCode>
                <c:ptCount val="4"/>
                <c:pt idx="0">
                  <c:v>15</c:v>
                </c:pt>
                <c:pt idx="1">
                  <c:v>15.3</c:v>
                </c:pt>
                <c:pt idx="2">
                  <c:v>9.4</c:v>
                </c:pt>
                <c:pt idx="3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'[1]gebruik voor artikel'!$D$30</c:f>
              <c:strCache>
                <c:ptCount val="1"/>
                <c:pt idx="0">
                  <c:v>After lamp unit change</c:v>
                </c:pt>
              </c:strCache>
            </c:strRef>
          </c:tx>
          <c:invertIfNegative val="0"/>
          <c:cat>
            <c:multiLvlStrRef>
              <c:f>'[1]gebruik voor artikel'!$A$31:$B$34</c:f>
              <c:multiLvlStrCache>
                <c:ptCount val="2"/>
                <c:lvl>
                  <c:pt idx="0">
                    <c:v>Cy5</c:v>
                  </c:pt>
                  <c:pt idx="1">
                    <c:v>MRP</c:v>
                  </c:pt>
                </c:lvl>
                <c:lvl>
                  <c:pt idx="1">
                    <c:v>P.jiroveci</c:v>
                  </c:pt>
                </c:lvl>
                <c:lvl>
                  <c:pt idx="1">
                    <c:v>          M.tuberculosis</c:v>
                  </c:pt>
                </c:lvl>
                <c:lvl>
                  <c:pt idx="0">
                    <c:v>FAM</c:v>
                  </c:pt>
                  <c:pt idx="1">
                    <c:v>B.pertussis</c:v>
                  </c:pt>
                </c:lvl>
              </c:multiLvlStrCache>
            </c:multiLvlStrRef>
          </c:cat>
          <c:val>
            <c:numRef>
              <c:f>'[1]gebruik voor artikel'!$D$31:$D$34</c:f>
              <c:numCache>
                <c:formatCode>General</c:formatCode>
                <c:ptCount val="4"/>
                <c:pt idx="0">
                  <c:v>12.3</c:v>
                </c:pt>
                <c:pt idx="1">
                  <c:v>16.5</c:v>
                </c:pt>
                <c:pt idx="2">
                  <c:v>16.5</c:v>
                </c:pt>
                <c:pt idx="3">
                  <c:v>0.67249999999999999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11235840"/>
        <c:axId val="111237376"/>
      </c:barChart>
      <c:catAx>
        <c:axId val="11123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111237376"/>
        <c:crosses val="autoZero"/>
        <c:auto val="1"/>
        <c:lblAlgn val="ctr"/>
        <c:lblOffset val="100"/>
        <c:noMultiLvlLbl val="0"/>
      </c:catAx>
      <c:valAx>
        <c:axId val="111237376"/>
        <c:scaling>
          <c:orientation val="minMax"/>
          <c:max val="35"/>
        </c:scaling>
        <c:delete val="0"/>
        <c:axPos val="l"/>
        <c:majorGridlines/>
        <c:title>
          <c:overlay val="0"/>
          <c:spPr>
            <a:noFill/>
            <a:ln w="25400">
              <a:noFill/>
            </a:ln>
          </c:spPr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General" sourceLinked="1"/>
        <c:majorTickMark val="out"/>
        <c:minorTickMark val="none"/>
        <c:tickLblPos val="nextTo"/>
        <c:crossAx val="111235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034528552456843"/>
          <c:y val="0.18449612403100776"/>
          <c:w val="0.21912350597609562"/>
          <c:h val="0.1255813953488372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'Fam monoplex MFP'!$C$4:$C$5</c:f>
              <c:strCache>
                <c:ptCount val="1"/>
                <c:pt idx="0">
                  <c:v>FAM multiplex LC 1</c:v>
                </c:pt>
              </c:strCache>
            </c:strRef>
          </c:tx>
          <c:invertIfNegative val="0"/>
          <c:cat>
            <c:strRef>
              <c:f>'Fam monoplex MFP'!$B$6:$B$10</c:f>
              <c:strCache>
                <c:ptCount val="5"/>
                <c:pt idx="0">
                  <c:v>C.coli</c:v>
                </c:pt>
                <c:pt idx="1">
                  <c:v>Stec</c:v>
                </c:pt>
                <c:pt idx="2">
                  <c:v>Giardia</c:v>
                </c:pt>
                <c:pt idx="3">
                  <c:v>E.histo</c:v>
                </c:pt>
                <c:pt idx="4">
                  <c:v>Bordetella </c:v>
                </c:pt>
              </c:strCache>
            </c:strRef>
          </c:cat>
          <c:val>
            <c:numRef>
              <c:f>'Fam monoplex MFP'!$C$6:$C$10</c:f>
              <c:numCache>
                <c:formatCode>General</c:formatCode>
                <c:ptCount val="5"/>
                <c:pt idx="0">
                  <c:v>13</c:v>
                </c:pt>
                <c:pt idx="1">
                  <c:v>15</c:v>
                </c:pt>
                <c:pt idx="2">
                  <c:v>12</c:v>
                </c:pt>
                <c:pt idx="3">
                  <c:v>11</c:v>
                </c:pt>
                <c:pt idx="4">
                  <c:v>28.8</c:v>
                </c:pt>
              </c:numCache>
            </c:numRef>
          </c:val>
        </c:ser>
        <c:ser>
          <c:idx val="1"/>
          <c:order val="1"/>
          <c:tx>
            <c:strRef>
              <c:f>'Fam monoplex MFP'!$D$4:$D$5</c:f>
              <c:strCache>
                <c:ptCount val="1"/>
                <c:pt idx="0">
                  <c:v>FAM monoplex LC 1</c:v>
                </c:pt>
              </c:strCache>
            </c:strRef>
          </c:tx>
          <c:invertIfNegative val="0"/>
          <c:cat>
            <c:strRef>
              <c:f>'Fam monoplex MFP'!$B$6:$B$10</c:f>
              <c:strCache>
                <c:ptCount val="5"/>
                <c:pt idx="0">
                  <c:v>C.coli</c:v>
                </c:pt>
                <c:pt idx="1">
                  <c:v>Stec</c:v>
                </c:pt>
                <c:pt idx="2">
                  <c:v>Giardia</c:v>
                </c:pt>
                <c:pt idx="3">
                  <c:v>E.histo</c:v>
                </c:pt>
                <c:pt idx="4">
                  <c:v>Bordetella </c:v>
                </c:pt>
              </c:strCache>
            </c:strRef>
          </c:cat>
          <c:val>
            <c:numRef>
              <c:f>'Fam monoplex MFP'!$D$6:$D$10</c:f>
              <c:numCache>
                <c:formatCode>General</c:formatCode>
                <c:ptCount val="5"/>
                <c:pt idx="0">
                  <c:v>22.869500000000002</c:v>
                </c:pt>
                <c:pt idx="1">
                  <c:v>25.858499999999999</c:v>
                </c:pt>
                <c:pt idx="2">
                  <c:v>24.700499999999998</c:v>
                </c:pt>
                <c:pt idx="3">
                  <c:v>21.474499999999999</c:v>
                </c:pt>
                <c:pt idx="4">
                  <c:v>24.208500000000001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24544"/>
        <c:axId val="111334528"/>
      </c:barChart>
      <c:catAx>
        <c:axId val="11132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334528"/>
        <c:crosses val="autoZero"/>
        <c:auto val="1"/>
        <c:lblAlgn val="ctr"/>
        <c:lblOffset val="100"/>
        <c:noMultiLvlLbl val="0"/>
      </c:catAx>
      <c:valAx>
        <c:axId val="11133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324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04166666666667"/>
          <c:y val="0.42559523809523808"/>
          <c:w val="0.27291666666666664"/>
          <c:h val="0.1428571428571428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'Fam monoplex MFP'!$C$22:$C$23</c:f>
              <c:strCache>
                <c:ptCount val="1"/>
                <c:pt idx="0">
                  <c:v>FAM multiplex LC 2</c:v>
                </c:pt>
              </c:strCache>
            </c:strRef>
          </c:tx>
          <c:invertIfNegative val="0"/>
          <c:cat>
            <c:strRef>
              <c:f>'Fam monoplex MFP'!$B$24:$B$28</c:f>
              <c:strCache>
                <c:ptCount val="5"/>
                <c:pt idx="0">
                  <c:v>C.coli</c:v>
                </c:pt>
                <c:pt idx="1">
                  <c:v>Stec</c:v>
                </c:pt>
                <c:pt idx="2">
                  <c:v>Giardia</c:v>
                </c:pt>
                <c:pt idx="3">
                  <c:v>E.histo</c:v>
                </c:pt>
                <c:pt idx="4">
                  <c:v>Bordetella </c:v>
                </c:pt>
              </c:strCache>
            </c:strRef>
          </c:cat>
          <c:val>
            <c:numRef>
              <c:f>'Fam monoplex MFP'!$C$24:$C$28</c:f>
              <c:numCache>
                <c:formatCode>General</c:formatCode>
                <c:ptCount val="5"/>
                <c:pt idx="0">
                  <c:v>18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</c:numCache>
            </c:numRef>
          </c:val>
        </c:ser>
        <c:ser>
          <c:idx val="1"/>
          <c:order val="1"/>
          <c:tx>
            <c:strRef>
              <c:f>'Fam monoplex MFP'!$D$22:$D$23</c:f>
              <c:strCache>
                <c:ptCount val="1"/>
                <c:pt idx="0">
                  <c:v>FAM monoplex LC 2</c:v>
                </c:pt>
              </c:strCache>
            </c:strRef>
          </c:tx>
          <c:invertIfNegative val="0"/>
          <c:cat>
            <c:strRef>
              <c:f>'Fam monoplex MFP'!$B$24:$B$28</c:f>
              <c:strCache>
                <c:ptCount val="5"/>
                <c:pt idx="0">
                  <c:v>C.coli</c:v>
                </c:pt>
                <c:pt idx="1">
                  <c:v>Stec</c:v>
                </c:pt>
                <c:pt idx="2">
                  <c:v>Giardia</c:v>
                </c:pt>
                <c:pt idx="3">
                  <c:v>E.histo</c:v>
                </c:pt>
                <c:pt idx="4">
                  <c:v>Bordetella </c:v>
                </c:pt>
              </c:strCache>
            </c:strRef>
          </c:cat>
          <c:val>
            <c:numRef>
              <c:f>'Fam monoplex MFP'!$D$24:$D$28</c:f>
              <c:numCache>
                <c:formatCode>@</c:formatCode>
                <c:ptCount val="5"/>
                <c:pt idx="0">
                  <c:v>15.503499999999999</c:v>
                </c:pt>
                <c:pt idx="1">
                  <c:v>16.484999999999999</c:v>
                </c:pt>
                <c:pt idx="2">
                  <c:v>15.343999999999999</c:v>
                </c:pt>
                <c:pt idx="3">
                  <c:v>17.664000000000001</c:v>
                </c:pt>
                <c:pt idx="4">
                  <c:v>14.473000000000001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71776"/>
        <c:axId val="111373312"/>
      </c:barChart>
      <c:catAx>
        <c:axId val="11137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373312"/>
        <c:crosses val="autoZero"/>
        <c:auto val="1"/>
        <c:lblAlgn val="ctr"/>
        <c:lblOffset val="100"/>
        <c:noMultiLvlLbl val="0"/>
      </c:catAx>
      <c:valAx>
        <c:axId val="111373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371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04166666666667"/>
          <c:y val="0.42772861356932151"/>
          <c:w val="0.27291666666666664"/>
          <c:h val="0.141592920353982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'Fam monoplex MFP'!$C$40:$C$41</c:f>
              <c:strCache>
                <c:ptCount val="1"/>
                <c:pt idx="0">
                  <c:v>FAM multiplex LC 4</c:v>
                </c:pt>
              </c:strCache>
            </c:strRef>
          </c:tx>
          <c:invertIfNegative val="0"/>
          <c:cat>
            <c:strRef>
              <c:f>'Fam monoplex MFP'!$B$42:$B$46</c:f>
              <c:strCache>
                <c:ptCount val="5"/>
                <c:pt idx="0">
                  <c:v>C.coli</c:v>
                </c:pt>
                <c:pt idx="1">
                  <c:v>Stec</c:v>
                </c:pt>
                <c:pt idx="2">
                  <c:v>Giardia</c:v>
                </c:pt>
                <c:pt idx="3">
                  <c:v>E.histo</c:v>
                </c:pt>
                <c:pt idx="4">
                  <c:v>Bordetella </c:v>
                </c:pt>
              </c:strCache>
            </c:strRef>
          </c:cat>
          <c:val>
            <c:numRef>
              <c:f>'Fam monoplex MFP'!$C$42:$C$46</c:f>
              <c:numCache>
                <c:formatCode>General</c:formatCode>
                <c:ptCount val="5"/>
                <c:pt idx="0">
                  <c:v>25</c:v>
                </c:pt>
                <c:pt idx="1">
                  <c:v>20</c:v>
                </c:pt>
                <c:pt idx="2">
                  <c:v>20</c:v>
                </c:pt>
                <c:pt idx="3">
                  <c:v>13</c:v>
                </c:pt>
                <c:pt idx="4">
                  <c:v>21</c:v>
                </c:pt>
              </c:numCache>
            </c:numRef>
          </c:val>
        </c:ser>
        <c:ser>
          <c:idx val="1"/>
          <c:order val="1"/>
          <c:tx>
            <c:strRef>
              <c:f>'Fam monoplex MFP'!$D$40:$D$41</c:f>
              <c:strCache>
                <c:ptCount val="1"/>
                <c:pt idx="0">
                  <c:v>FAM monoplex LC 4</c:v>
                </c:pt>
              </c:strCache>
            </c:strRef>
          </c:tx>
          <c:invertIfNegative val="0"/>
          <c:cat>
            <c:strRef>
              <c:f>'Fam monoplex MFP'!$B$42:$B$46</c:f>
              <c:strCache>
                <c:ptCount val="5"/>
                <c:pt idx="0">
                  <c:v>C.coli</c:v>
                </c:pt>
                <c:pt idx="1">
                  <c:v>Stec</c:v>
                </c:pt>
                <c:pt idx="2">
                  <c:v>Giardia</c:v>
                </c:pt>
                <c:pt idx="3">
                  <c:v>E.histo</c:v>
                </c:pt>
                <c:pt idx="4">
                  <c:v>Bordetella </c:v>
                </c:pt>
              </c:strCache>
            </c:strRef>
          </c:cat>
          <c:val>
            <c:numRef>
              <c:f>'Fam monoplex MFP'!$D$42:$D$46</c:f>
              <c:numCache>
                <c:formatCode>General</c:formatCode>
                <c:ptCount val="5"/>
                <c:pt idx="0">
                  <c:v>24.273</c:v>
                </c:pt>
                <c:pt idx="1">
                  <c:v>28.231000000000002</c:v>
                </c:pt>
                <c:pt idx="2">
                  <c:v>20.688000000000002</c:v>
                </c:pt>
                <c:pt idx="3">
                  <c:v>0</c:v>
                </c:pt>
                <c:pt idx="4">
                  <c:v>19.920000000000002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02368"/>
        <c:axId val="113714304"/>
      </c:barChart>
      <c:catAx>
        <c:axId val="11140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714304"/>
        <c:crosses val="autoZero"/>
        <c:auto val="1"/>
        <c:lblAlgn val="ctr"/>
        <c:lblOffset val="100"/>
        <c:noMultiLvlLbl val="0"/>
      </c:catAx>
      <c:valAx>
        <c:axId val="113714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402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04166666666667"/>
          <c:y val="0.42772861356932151"/>
          <c:w val="0.27291666666666664"/>
          <c:h val="0.141592920353982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'Fam monoplex MFP'!$C$22</c:f>
              <c:strCache>
                <c:ptCount val="1"/>
                <c:pt idx="0">
                  <c:v>FAM multiplex</c:v>
                </c:pt>
              </c:strCache>
            </c:strRef>
          </c:tx>
          <c:invertIfNegative val="0"/>
          <c:cat>
            <c:multiLvlStrRef>
              <c:f>('Fam monoplex MFP'!$A$6:$B$10,'Fam monoplex MFP'!$A$22:$B$28,'Fam monoplex MFP'!$A$40:$B$46)</c:f>
              <c:multiLvlStrCache>
                <c:ptCount val="19"/>
                <c:lvl>
                  <c:pt idx="0">
                    <c:v>C.coli</c:v>
                  </c:pt>
                  <c:pt idx="1">
                    <c:v>Stec</c:v>
                  </c:pt>
                  <c:pt idx="2">
                    <c:v>Giardia</c:v>
                  </c:pt>
                  <c:pt idx="3">
                    <c:v>E.histo</c:v>
                  </c:pt>
                  <c:pt idx="4">
                    <c:v>Bordetella </c:v>
                  </c:pt>
                  <c:pt idx="7">
                    <c:v>C.coli</c:v>
                  </c:pt>
                  <c:pt idx="8">
                    <c:v>Stec</c:v>
                  </c:pt>
                  <c:pt idx="9">
                    <c:v>Giardia</c:v>
                  </c:pt>
                  <c:pt idx="10">
                    <c:v>E.histo</c:v>
                  </c:pt>
                  <c:pt idx="11">
                    <c:v>Bordetella </c:v>
                  </c:pt>
                  <c:pt idx="14">
                    <c:v>C.coli</c:v>
                  </c:pt>
                  <c:pt idx="15">
                    <c:v>Stec</c:v>
                  </c:pt>
                  <c:pt idx="16">
                    <c:v>Giardia</c:v>
                  </c:pt>
                  <c:pt idx="17">
                    <c:v>E.histo</c:v>
                  </c:pt>
                  <c:pt idx="18">
                    <c:v>Bordetella </c:v>
                  </c:pt>
                </c:lvl>
                <c:lvl>
                  <c:pt idx="0">
                    <c:v>LC1</c:v>
                  </c:pt>
                  <c:pt idx="7">
                    <c:v>LC2</c:v>
                  </c:pt>
                  <c:pt idx="14">
                    <c:v>LC4</c:v>
                  </c:pt>
                </c:lvl>
              </c:multiLvlStrCache>
            </c:multiLvlStrRef>
          </c:cat>
          <c:val>
            <c:numRef>
              <c:f>('Fam monoplex MFP'!$C$6:$C$10,'Fam monoplex MFP'!$C$22:$C$28,'Fam monoplex MFP'!$C$40:$C$46)</c:f>
              <c:numCache>
                <c:formatCode>General</c:formatCode>
                <c:ptCount val="19"/>
                <c:pt idx="0">
                  <c:v>13</c:v>
                </c:pt>
                <c:pt idx="1">
                  <c:v>15</c:v>
                </c:pt>
                <c:pt idx="2">
                  <c:v>12</c:v>
                </c:pt>
                <c:pt idx="3">
                  <c:v>11</c:v>
                </c:pt>
                <c:pt idx="4">
                  <c:v>28.8</c:v>
                </c:pt>
                <c:pt idx="5">
                  <c:v>0</c:v>
                </c:pt>
                <c:pt idx="6">
                  <c:v>0</c:v>
                </c:pt>
                <c:pt idx="7">
                  <c:v>18</c:v>
                </c:pt>
                <c:pt idx="8">
                  <c:v>12</c:v>
                </c:pt>
                <c:pt idx="9">
                  <c:v>14</c:v>
                </c:pt>
                <c:pt idx="10">
                  <c:v>9</c:v>
                </c:pt>
                <c:pt idx="11">
                  <c:v>15</c:v>
                </c:pt>
                <c:pt idx="12">
                  <c:v>0</c:v>
                </c:pt>
                <c:pt idx="13">
                  <c:v>0</c:v>
                </c:pt>
                <c:pt idx="14">
                  <c:v>25</c:v>
                </c:pt>
                <c:pt idx="15">
                  <c:v>20</c:v>
                </c:pt>
                <c:pt idx="16">
                  <c:v>20</c:v>
                </c:pt>
                <c:pt idx="17">
                  <c:v>13</c:v>
                </c:pt>
                <c:pt idx="18">
                  <c:v>21</c:v>
                </c:pt>
              </c:numCache>
            </c:numRef>
          </c:val>
        </c:ser>
        <c:ser>
          <c:idx val="1"/>
          <c:order val="1"/>
          <c:tx>
            <c:strRef>
              <c:f>'Fam monoplex MFP'!$D$22</c:f>
              <c:strCache>
                <c:ptCount val="1"/>
                <c:pt idx="0">
                  <c:v>FAM monoplex</c:v>
                </c:pt>
              </c:strCache>
            </c:strRef>
          </c:tx>
          <c:invertIfNegative val="0"/>
          <c:cat>
            <c:multiLvlStrRef>
              <c:f>('Fam monoplex MFP'!$A$6:$B$10,'Fam monoplex MFP'!$A$22:$B$28,'Fam monoplex MFP'!$A$40:$B$46)</c:f>
              <c:multiLvlStrCache>
                <c:ptCount val="19"/>
                <c:lvl>
                  <c:pt idx="0">
                    <c:v>C.coli</c:v>
                  </c:pt>
                  <c:pt idx="1">
                    <c:v>Stec</c:v>
                  </c:pt>
                  <c:pt idx="2">
                    <c:v>Giardia</c:v>
                  </c:pt>
                  <c:pt idx="3">
                    <c:v>E.histo</c:v>
                  </c:pt>
                  <c:pt idx="4">
                    <c:v>Bordetella </c:v>
                  </c:pt>
                  <c:pt idx="7">
                    <c:v>C.coli</c:v>
                  </c:pt>
                  <c:pt idx="8">
                    <c:v>Stec</c:v>
                  </c:pt>
                  <c:pt idx="9">
                    <c:v>Giardia</c:v>
                  </c:pt>
                  <c:pt idx="10">
                    <c:v>E.histo</c:v>
                  </c:pt>
                  <c:pt idx="11">
                    <c:v>Bordetella </c:v>
                  </c:pt>
                  <c:pt idx="14">
                    <c:v>C.coli</c:v>
                  </c:pt>
                  <c:pt idx="15">
                    <c:v>Stec</c:v>
                  </c:pt>
                  <c:pt idx="16">
                    <c:v>Giardia</c:v>
                  </c:pt>
                  <c:pt idx="17">
                    <c:v>E.histo</c:v>
                  </c:pt>
                  <c:pt idx="18">
                    <c:v>Bordetella </c:v>
                  </c:pt>
                </c:lvl>
                <c:lvl>
                  <c:pt idx="0">
                    <c:v>LC1</c:v>
                  </c:pt>
                  <c:pt idx="7">
                    <c:v>LC2</c:v>
                  </c:pt>
                  <c:pt idx="14">
                    <c:v>LC4</c:v>
                  </c:pt>
                </c:lvl>
              </c:multiLvlStrCache>
            </c:multiLvlStrRef>
          </c:cat>
          <c:val>
            <c:numRef>
              <c:f>('Fam monoplex MFP'!$D$6:$D$10,'Fam monoplex MFP'!$D$22:$D$28,'Fam monoplex MFP'!$D$40:$D$46)</c:f>
              <c:numCache>
                <c:formatCode>General</c:formatCode>
                <c:ptCount val="19"/>
                <c:pt idx="0">
                  <c:v>22.869500000000002</c:v>
                </c:pt>
                <c:pt idx="1">
                  <c:v>25.858499999999999</c:v>
                </c:pt>
                <c:pt idx="2">
                  <c:v>24.700499999999998</c:v>
                </c:pt>
                <c:pt idx="3">
                  <c:v>21.474499999999999</c:v>
                </c:pt>
                <c:pt idx="4">
                  <c:v>24.208500000000001</c:v>
                </c:pt>
                <c:pt idx="5">
                  <c:v>0</c:v>
                </c:pt>
                <c:pt idx="6">
                  <c:v>0</c:v>
                </c:pt>
                <c:pt idx="7" formatCode="@">
                  <c:v>15.503499999999999</c:v>
                </c:pt>
                <c:pt idx="8" formatCode="@">
                  <c:v>16.484999999999999</c:v>
                </c:pt>
                <c:pt idx="9" formatCode="@">
                  <c:v>15.343999999999999</c:v>
                </c:pt>
                <c:pt idx="10" formatCode="@">
                  <c:v>17.664000000000001</c:v>
                </c:pt>
                <c:pt idx="11" formatCode="@">
                  <c:v>14.473000000000001</c:v>
                </c:pt>
                <c:pt idx="12">
                  <c:v>0</c:v>
                </c:pt>
                <c:pt idx="13">
                  <c:v>0</c:v>
                </c:pt>
                <c:pt idx="14">
                  <c:v>24.273</c:v>
                </c:pt>
                <c:pt idx="15">
                  <c:v>28.231000000000002</c:v>
                </c:pt>
                <c:pt idx="16">
                  <c:v>20.688000000000002</c:v>
                </c:pt>
                <c:pt idx="17">
                  <c:v>0</c:v>
                </c:pt>
                <c:pt idx="18">
                  <c:v>19.920000000000002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35168"/>
        <c:axId val="113736704"/>
      </c:barChart>
      <c:catAx>
        <c:axId val="11373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13736704"/>
        <c:crosses val="autoZero"/>
        <c:auto val="1"/>
        <c:lblAlgn val="ctr"/>
        <c:lblOffset val="100"/>
        <c:noMultiLvlLbl val="0"/>
      </c:catAx>
      <c:valAx>
        <c:axId val="113736704"/>
        <c:scaling>
          <c:orientation val="minMax"/>
          <c:max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1373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491978609625673"/>
          <c:y val="0.45791245791245794"/>
          <c:w val="0.14304812834224598"/>
          <c:h val="8.0808080808080815E-2"/>
        </c:manualLayout>
      </c:layout>
      <c:overlay val="0"/>
      <c:txPr>
        <a:bodyPr/>
        <a:lstStyle/>
        <a:p>
          <a:pPr>
            <a:defRPr b="1"/>
          </a:pPr>
          <a:endParaRPr lang="nl-NL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'lamp changing'!$U$74</c:f>
              <c:strCache>
                <c:ptCount val="1"/>
                <c:pt idx="0">
                  <c:v>LC1 before</c:v>
                </c:pt>
              </c:strCache>
            </c:strRef>
          </c:tx>
          <c:invertIfNegative val="0"/>
          <c:cat>
            <c:multiLvlStrRef>
              <c:f>'lamp changing'!$S$75:$T$87</c:f>
              <c:multiLvlStrCache>
                <c:ptCount val="13"/>
                <c:lvl>
                  <c:pt idx="0">
                    <c:v>C.coli</c:v>
                  </c:pt>
                  <c:pt idx="1">
                    <c:v>Stec</c:v>
                  </c:pt>
                  <c:pt idx="2">
                    <c:v>Giardia</c:v>
                  </c:pt>
                  <c:pt idx="4">
                    <c:v>Cjej</c:v>
                  </c:pt>
                  <c:pt idx="5">
                    <c:v>Yers</c:v>
                  </c:pt>
                  <c:pt idx="6">
                    <c:v>Df</c:v>
                  </c:pt>
                  <c:pt idx="8">
                    <c:v>Salm</c:v>
                  </c:pt>
                  <c:pt idx="9">
                    <c:v>Shig</c:v>
                  </c:pt>
                  <c:pt idx="10">
                    <c:v>Crypto</c:v>
                  </c:pt>
                  <c:pt idx="12">
                    <c:v>IC MRP</c:v>
                  </c:pt>
                </c:lvl>
                <c:lvl>
                  <c:pt idx="0">
                    <c:v>fam</c:v>
                  </c:pt>
                  <c:pt idx="4">
                    <c:v>hex</c:v>
                  </c:pt>
                  <c:pt idx="8">
                    <c:v>red610</c:v>
                  </c:pt>
                  <c:pt idx="12">
                    <c:v>cy5</c:v>
                  </c:pt>
                </c:lvl>
              </c:multiLvlStrCache>
            </c:multiLvlStrRef>
          </c:cat>
          <c:val>
            <c:numRef>
              <c:f>'lamp changing'!$U$75:$U$87</c:f>
              <c:numCache>
                <c:formatCode>General</c:formatCode>
                <c:ptCount val="13"/>
                <c:pt idx="0">
                  <c:v>13</c:v>
                </c:pt>
                <c:pt idx="1">
                  <c:v>15</c:v>
                </c:pt>
                <c:pt idx="2">
                  <c:v>12</c:v>
                </c:pt>
                <c:pt idx="4">
                  <c:v>17</c:v>
                </c:pt>
                <c:pt idx="5">
                  <c:v>5.5</c:v>
                </c:pt>
                <c:pt idx="6">
                  <c:v>15</c:v>
                </c:pt>
                <c:pt idx="8">
                  <c:v>3.6</c:v>
                </c:pt>
                <c:pt idx="9">
                  <c:v>3.6</c:v>
                </c:pt>
                <c:pt idx="10">
                  <c:v>2</c:v>
                </c:pt>
                <c:pt idx="12">
                  <c:v>0.8</c:v>
                </c:pt>
              </c:numCache>
            </c:numRef>
          </c:val>
        </c:ser>
        <c:ser>
          <c:idx val="1"/>
          <c:order val="1"/>
          <c:tx>
            <c:strRef>
              <c:f>'lamp changing'!$V$74</c:f>
              <c:strCache>
                <c:ptCount val="1"/>
                <c:pt idx="0">
                  <c:v>LC4 after</c:v>
                </c:pt>
              </c:strCache>
            </c:strRef>
          </c:tx>
          <c:invertIfNegative val="0"/>
          <c:cat>
            <c:multiLvlStrRef>
              <c:f>'lamp changing'!$S$75:$T$87</c:f>
              <c:multiLvlStrCache>
                <c:ptCount val="13"/>
                <c:lvl>
                  <c:pt idx="0">
                    <c:v>C.coli</c:v>
                  </c:pt>
                  <c:pt idx="1">
                    <c:v>Stec</c:v>
                  </c:pt>
                  <c:pt idx="2">
                    <c:v>Giardia</c:v>
                  </c:pt>
                  <c:pt idx="4">
                    <c:v>Cjej</c:v>
                  </c:pt>
                  <c:pt idx="5">
                    <c:v>Yers</c:v>
                  </c:pt>
                  <c:pt idx="6">
                    <c:v>Df</c:v>
                  </c:pt>
                  <c:pt idx="8">
                    <c:v>Salm</c:v>
                  </c:pt>
                  <c:pt idx="9">
                    <c:v>Shig</c:v>
                  </c:pt>
                  <c:pt idx="10">
                    <c:v>Crypto</c:v>
                  </c:pt>
                  <c:pt idx="12">
                    <c:v>IC MRP</c:v>
                  </c:pt>
                </c:lvl>
                <c:lvl>
                  <c:pt idx="0">
                    <c:v>fam</c:v>
                  </c:pt>
                  <c:pt idx="4">
                    <c:v>hex</c:v>
                  </c:pt>
                  <c:pt idx="8">
                    <c:v>red610</c:v>
                  </c:pt>
                  <c:pt idx="12">
                    <c:v>cy5</c:v>
                  </c:pt>
                </c:lvl>
              </c:multiLvlStrCache>
            </c:multiLvlStrRef>
          </c:cat>
          <c:val>
            <c:numRef>
              <c:f>'lamp changing'!$V$75:$V$87</c:f>
              <c:numCache>
                <c:formatCode>General</c:formatCode>
                <c:ptCount val="13"/>
                <c:pt idx="0">
                  <c:v>36.165999999999997</c:v>
                </c:pt>
                <c:pt idx="1">
                  <c:v>19.399999999999999</c:v>
                </c:pt>
                <c:pt idx="2">
                  <c:v>19.109000000000002</c:v>
                </c:pt>
                <c:pt idx="4">
                  <c:v>20.209</c:v>
                </c:pt>
                <c:pt idx="5">
                  <c:v>12.263</c:v>
                </c:pt>
                <c:pt idx="6">
                  <c:v>25.597999999999999</c:v>
                </c:pt>
                <c:pt idx="8">
                  <c:v>13.253</c:v>
                </c:pt>
                <c:pt idx="9">
                  <c:v>11.118</c:v>
                </c:pt>
                <c:pt idx="10">
                  <c:v>16.550999999999998</c:v>
                </c:pt>
                <c:pt idx="12">
                  <c:v>5.2119999999999997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22432"/>
        <c:axId val="110323968"/>
      </c:barChart>
      <c:catAx>
        <c:axId val="11032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323968"/>
        <c:crosses val="autoZero"/>
        <c:auto val="1"/>
        <c:lblAlgn val="ctr"/>
        <c:lblOffset val="100"/>
        <c:noMultiLvlLbl val="0"/>
      </c:catAx>
      <c:valAx>
        <c:axId val="110323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322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25"/>
          <c:y val="0.41090909090909089"/>
          <c:w val="0.16875000000000001"/>
          <c:h val="0.1745454545454545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'fluor before lampchange in tijd'!$D$16</c:f>
              <c:strCache>
                <c:ptCount val="1"/>
                <c:pt idx="0">
                  <c:v>LC1 after</c:v>
                </c:pt>
              </c:strCache>
            </c:strRef>
          </c:tx>
          <c:invertIfNegative val="0"/>
          <c:cat>
            <c:multiLvlStrRef>
              <c:f>'fluor before lampchange in tijd'!$B$17:$C$29</c:f>
              <c:multiLvlStrCache>
                <c:ptCount val="13"/>
                <c:lvl>
                  <c:pt idx="0">
                    <c:v>C.coli</c:v>
                  </c:pt>
                  <c:pt idx="1">
                    <c:v>Stec</c:v>
                  </c:pt>
                  <c:pt idx="2">
                    <c:v>Giardia</c:v>
                  </c:pt>
                  <c:pt idx="4">
                    <c:v>Cjej</c:v>
                  </c:pt>
                  <c:pt idx="5">
                    <c:v>Yers</c:v>
                  </c:pt>
                  <c:pt idx="6">
                    <c:v>Df</c:v>
                  </c:pt>
                  <c:pt idx="8">
                    <c:v>Salm</c:v>
                  </c:pt>
                  <c:pt idx="9">
                    <c:v>Shig</c:v>
                  </c:pt>
                  <c:pt idx="10">
                    <c:v>Crypto</c:v>
                  </c:pt>
                  <c:pt idx="12">
                    <c:v>IC MRP</c:v>
                  </c:pt>
                </c:lvl>
                <c:lvl>
                  <c:pt idx="0">
                    <c:v>fam</c:v>
                  </c:pt>
                  <c:pt idx="4">
                    <c:v>hex</c:v>
                  </c:pt>
                  <c:pt idx="8">
                    <c:v>red610</c:v>
                  </c:pt>
                  <c:pt idx="12">
                    <c:v>cy5</c:v>
                  </c:pt>
                </c:lvl>
              </c:multiLvlStrCache>
            </c:multiLvlStrRef>
          </c:cat>
          <c:val>
            <c:numRef>
              <c:f>'fluor before lampchange in tijd'!$D$17:$D$29</c:f>
              <c:numCache>
                <c:formatCode>General</c:formatCode>
                <c:ptCount val="13"/>
                <c:pt idx="0">
                  <c:v>27.934000000000001</c:v>
                </c:pt>
                <c:pt idx="1">
                  <c:v>19.998999999999999</c:v>
                </c:pt>
                <c:pt idx="2">
                  <c:v>18.638999999999999</c:v>
                </c:pt>
                <c:pt idx="4">
                  <c:v>23.341999999999999</c:v>
                </c:pt>
                <c:pt idx="5">
                  <c:v>8.7780000000000005</c:v>
                </c:pt>
                <c:pt idx="6">
                  <c:v>14.6</c:v>
                </c:pt>
                <c:pt idx="8">
                  <c:v>7.0410000000000004</c:v>
                </c:pt>
                <c:pt idx="9">
                  <c:v>5.9850000000000003</c:v>
                </c:pt>
                <c:pt idx="10">
                  <c:v>8.3689999999999998</c:v>
                </c:pt>
                <c:pt idx="12">
                  <c:v>1.1399999999999999</c:v>
                </c:pt>
              </c:numCache>
            </c:numRef>
          </c:val>
        </c:ser>
        <c:ser>
          <c:idx val="1"/>
          <c:order val="1"/>
          <c:tx>
            <c:strRef>
              <c:f>'fluor before lampchange in tijd'!$E$16</c:f>
              <c:strCache>
                <c:ptCount val="1"/>
                <c:pt idx="0">
                  <c:v>LC1 time</c:v>
                </c:pt>
              </c:strCache>
            </c:strRef>
          </c:tx>
          <c:invertIfNegative val="0"/>
          <c:cat>
            <c:multiLvlStrRef>
              <c:f>'fluor before lampchange in tijd'!$B$17:$C$29</c:f>
              <c:multiLvlStrCache>
                <c:ptCount val="13"/>
                <c:lvl>
                  <c:pt idx="0">
                    <c:v>C.coli</c:v>
                  </c:pt>
                  <c:pt idx="1">
                    <c:v>Stec</c:v>
                  </c:pt>
                  <c:pt idx="2">
                    <c:v>Giardia</c:v>
                  </c:pt>
                  <c:pt idx="4">
                    <c:v>Cjej</c:v>
                  </c:pt>
                  <c:pt idx="5">
                    <c:v>Yers</c:v>
                  </c:pt>
                  <c:pt idx="6">
                    <c:v>Df</c:v>
                  </c:pt>
                  <c:pt idx="8">
                    <c:v>Salm</c:v>
                  </c:pt>
                  <c:pt idx="9">
                    <c:v>Shig</c:v>
                  </c:pt>
                  <c:pt idx="10">
                    <c:v>Crypto</c:v>
                  </c:pt>
                  <c:pt idx="12">
                    <c:v>IC MRP</c:v>
                  </c:pt>
                </c:lvl>
                <c:lvl>
                  <c:pt idx="0">
                    <c:v>fam</c:v>
                  </c:pt>
                  <c:pt idx="4">
                    <c:v>hex</c:v>
                  </c:pt>
                  <c:pt idx="8">
                    <c:v>red610</c:v>
                  </c:pt>
                  <c:pt idx="12">
                    <c:v>cy5</c:v>
                  </c:pt>
                </c:lvl>
              </c:multiLvlStrCache>
            </c:multiLvlStrRef>
          </c:cat>
          <c:val>
            <c:numRef>
              <c:f>'fluor before lampchange in tijd'!$E$17:$E$29</c:f>
              <c:numCache>
                <c:formatCode>General</c:formatCode>
                <c:ptCount val="13"/>
                <c:pt idx="0">
                  <c:v>23.586500000000001</c:v>
                </c:pt>
                <c:pt idx="1">
                  <c:v>23.121500000000001</c:v>
                </c:pt>
                <c:pt idx="2">
                  <c:v>16.259499999999999</c:v>
                </c:pt>
                <c:pt idx="4">
                  <c:v>24.451000000000001</c:v>
                </c:pt>
                <c:pt idx="5">
                  <c:v>10.2455</c:v>
                </c:pt>
                <c:pt idx="6">
                  <c:v>16.381499999999999</c:v>
                </c:pt>
                <c:pt idx="8">
                  <c:v>6.0774999999999997</c:v>
                </c:pt>
                <c:pt idx="9">
                  <c:v>5.6725000000000003</c:v>
                </c:pt>
                <c:pt idx="10">
                  <c:v>4.7565</c:v>
                </c:pt>
                <c:pt idx="12">
                  <c:v>1.1825000000000001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33024"/>
        <c:axId val="110434560"/>
      </c:barChart>
      <c:catAx>
        <c:axId val="11043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434560"/>
        <c:crosses val="autoZero"/>
        <c:auto val="1"/>
        <c:lblAlgn val="ctr"/>
        <c:lblOffset val="100"/>
        <c:noMultiLvlLbl val="0"/>
      </c:catAx>
      <c:valAx>
        <c:axId val="110434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433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0833333333333"/>
          <c:y val="0.41319444444444442"/>
          <c:w val="0.13125000000000001"/>
          <c:h val="0.1666666666666666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'fluor before lampchange in tijd'!$D$31</c:f>
              <c:strCache>
                <c:ptCount val="1"/>
                <c:pt idx="0">
                  <c:v>LC2 after</c:v>
                </c:pt>
              </c:strCache>
            </c:strRef>
          </c:tx>
          <c:invertIfNegative val="0"/>
          <c:cat>
            <c:multiLvlStrRef>
              <c:f>'fluor before lampchange in tijd'!$B$32:$C$44</c:f>
              <c:multiLvlStrCache>
                <c:ptCount val="13"/>
                <c:lvl>
                  <c:pt idx="0">
                    <c:v>C.coli</c:v>
                  </c:pt>
                  <c:pt idx="1">
                    <c:v>Stec</c:v>
                  </c:pt>
                  <c:pt idx="2">
                    <c:v>Giardia</c:v>
                  </c:pt>
                  <c:pt idx="4">
                    <c:v>Cjej</c:v>
                  </c:pt>
                  <c:pt idx="5">
                    <c:v>Yers</c:v>
                  </c:pt>
                  <c:pt idx="6">
                    <c:v>Df</c:v>
                  </c:pt>
                  <c:pt idx="8">
                    <c:v>Salm</c:v>
                  </c:pt>
                  <c:pt idx="9">
                    <c:v>Shig</c:v>
                  </c:pt>
                  <c:pt idx="10">
                    <c:v>Crypto</c:v>
                  </c:pt>
                  <c:pt idx="12">
                    <c:v>IC MRP</c:v>
                  </c:pt>
                </c:lvl>
                <c:lvl>
                  <c:pt idx="0">
                    <c:v>fam</c:v>
                  </c:pt>
                  <c:pt idx="4">
                    <c:v>hex</c:v>
                  </c:pt>
                  <c:pt idx="8">
                    <c:v>red610</c:v>
                  </c:pt>
                  <c:pt idx="12">
                    <c:v>cy5</c:v>
                  </c:pt>
                </c:lvl>
              </c:multiLvlStrCache>
            </c:multiLvlStrRef>
          </c:cat>
          <c:val>
            <c:numRef>
              <c:f>'fluor before lampchange in tijd'!$D$32:$D$44</c:f>
              <c:numCache>
                <c:formatCode>General</c:formatCode>
                <c:ptCount val="13"/>
                <c:pt idx="0">
                  <c:v>14.0365</c:v>
                </c:pt>
                <c:pt idx="1">
                  <c:v>14.129</c:v>
                </c:pt>
                <c:pt idx="2">
                  <c:v>9.8795000000000002</c:v>
                </c:pt>
                <c:pt idx="4">
                  <c:v>16.5745</c:v>
                </c:pt>
                <c:pt idx="5">
                  <c:v>6.3125</c:v>
                </c:pt>
                <c:pt idx="6">
                  <c:v>11.2475</c:v>
                </c:pt>
                <c:pt idx="8">
                  <c:v>3.5880000000000001</c:v>
                </c:pt>
                <c:pt idx="9">
                  <c:v>3.2475000000000001</c:v>
                </c:pt>
                <c:pt idx="10">
                  <c:v>2.8374999999999999</c:v>
                </c:pt>
                <c:pt idx="12">
                  <c:v>0.67249999999999999</c:v>
                </c:pt>
              </c:numCache>
            </c:numRef>
          </c:val>
        </c:ser>
        <c:ser>
          <c:idx val="1"/>
          <c:order val="1"/>
          <c:tx>
            <c:strRef>
              <c:f>'fluor before lampchange in tijd'!$E$31</c:f>
              <c:strCache>
                <c:ptCount val="1"/>
                <c:pt idx="0">
                  <c:v>LC2 time</c:v>
                </c:pt>
              </c:strCache>
            </c:strRef>
          </c:tx>
          <c:invertIfNegative val="0"/>
          <c:cat>
            <c:multiLvlStrRef>
              <c:f>'fluor before lampchange in tijd'!$B$32:$C$44</c:f>
              <c:multiLvlStrCache>
                <c:ptCount val="13"/>
                <c:lvl>
                  <c:pt idx="0">
                    <c:v>C.coli</c:v>
                  </c:pt>
                  <c:pt idx="1">
                    <c:v>Stec</c:v>
                  </c:pt>
                  <c:pt idx="2">
                    <c:v>Giardia</c:v>
                  </c:pt>
                  <c:pt idx="4">
                    <c:v>Cjej</c:v>
                  </c:pt>
                  <c:pt idx="5">
                    <c:v>Yers</c:v>
                  </c:pt>
                  <c:pt idx="6">
                    <c:v>Df</c:v>
                  </c:pt>
                  <c:pt idx="8">
                    <c:v>Salm</c:v>
                  </c:pt>
                  <c:pt idx="9">
                    <c:v>Shig</c:v>
                  </c:pt>
                  <c:pt idx="10">
                    <c:v>Crypto</c:v>
                  </c:pt>
                  <c:pt idx="12">
                    <c:v>IC MRP</c:v>
                  </c:pt>
                </c:lvl>
                <c:lvl>
                  <c:pt idx="0">
                    <c:v>fam</c:v>
                  </c:pt>
                  <c:pt idx="4">
                    <c:v>hex</c:v>
                  </c:pt>
                  <c:pt idx="8">
                    <c:v>red610</c:v>
                  </c:pt>
                  <c:pt idx="12">
                    <c:v>cy5</c:v>
                  </c:pt>
                </c:lvl>
              </c:multiLvlStrCache>
            </c:multiLvlStrRef>
          </c:cat>
          <c:val>
            <c:numRef>
              <c:f>'fluor before lampchange in tijd'!$E$32:$E$44</c:f>
              <c:numCache>
                <c:formatCode>General</c:formatCode>
                <c:ptCount val="13"/>
                <c:pt idx="12">
                  <c:v>0.62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51712"/>
        <c:axId val="110465792"/>
      </c:barChart>
      <c:catAx>
        <c:axId val="11045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465792"/>
        <c:crosses val="autoZero"/>
        <c:auto val="1"/>
        <c:lblAlgn val="ctr"/>
        <c:lblOffset val="100"/>
        <c:noMultiLvlLbl val="0"/>
      </c:catAx>
      <c:valAx>
        <c:axId val="110465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451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0833333333333"/>
          <c:y val="0.41319444444444442"/>
          <c:w val="0.13125000000000001"/>
          <c:h val="0.1666666666666666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'fluor before lampchange in tijd'!$D$46</c:f>
              <c:strCache>
                <c:ptCount val="1"/>
                <c:pt idx="0">
                  <c:v>LC4 after</c:v>
                </c:pt>
              </c:strCache>
            </c:strRef>
          </c:tx>
          <c:invertIfNegative val="0"/>
          <c:cat>
            <c:multiLvlStrRef>
              <c:f>'fluor before lampchange in tijd'!$B$47:$C$59</c:f>
              <c:multiLvlStrCache>
                <c:ptCount val="13"/>
                <c:lvl>
                  <c:pt idx="0">
                    <c:v>C.coli</c:v>
                  </c:pt>
                  <c:pt idx="1">
                    <c:v>Stec</c:v>
                  </c:pt>
                  <c:pt idx="2">
                    <c:v>Giardia</c:v>
                  </c:pt>
                  <c:pt idx="4">
                    <c:v>Cjej</c:v>
                  </c:pt>
                  <c:pt idx="5">
                    <c:v>Yers</c:v>
                  </c:pt>
                  <c:pt idx="6">
                    <c:v>Df</c:v>
                  </c:pt>
                  <c:pt idx="8">
                    <c:v>Salm</c:v>
                  </c:pt>
                  <c:pt idx="9">
                    <c:v>Shig</c:v>
                  </c:pt>
                  <c:pt idx="10">
                    <c:v>Crypto</c:v>
                  </c:pt>
                  <c:pt idx="12">
                    <c:v>IC MRP</c:v>
                  </c:pt>
                </c:lvl>
                <c:lvl>
                  <c:pt idx="0">
                    <c:v>fam</c:v>
                  </c:pt>
                  <c:pt idx="4">
                    <c:v>hex</c:v>
                  </c:pt>
                  <c:pt idx="8">
                    <c:v>red610</c:v>
                  </c:pt>
                  <c:pt idx="12">
                    <c:v>cy5</c:v>
                  </c:pt>
                </c:lvl>
              </c:multiLvlStrCache>
            </c:multiLvlStrRef>
          </c:cat>
          <c:val>
            <c:numRef>
              <c:f>'fluor before lampchange in tijd'!$D$47:$D$59</c:f>
              <c:numCache>
                <c:formatCode>General</c:formatCode>
                <c:ptCount val="13"/>
                <c:pt idx="0">
                  <c:v>36.165999999999997</c:v>
                </c:pt>
                <c:pt idx="1">
                  <c:v>19.399999999999999</c:v>
                </c:pt>
                <c:pt idx="2">
                  <c:v>19.109000000000002</c:v>
                </c:pt>
                <c:pt idx="4">
                  <c:v>20.209</c:v>
                </c:pt>
                <c:pt idx="5">
                  <c:v>12.263</c:v>
                </c:pt>
                <c:pt idx="6">
                  <c:v>25.597999999999999</c:v>
                </c:pt>
                <c:pt idx="8">
                  <c:v>13.253</c:v>
                </c:pt>
                <c:pt idx="9">
                  <c:v>11.118</c:v>
                </c:pt>
                <c:pt idx="10">
                  <c:v>16.550999999999998</c:v>
                </c:pt>
                <c:pt idx="12">
                  <c:v>5.2119999999999997</c:v>
                </c:pt>
              </c:numCache>
            </c:numRef>
          </c:val>
        </c:ser>
        <c:ser>
          <c:idx val="1"/>
          <c:order val="1"/>
          <c:tx>
            <c:strRef>
              <c:f>'fluor before lampchange in tijd'!$E$46</c:f>
              <c:strCache>
                <c:ptCount val="1"/>
                <c:pt idx="0">
                  <c:v>LC4 time march</c:v>
                </c:pt>
              </c:strCache>
            </c:strRef>
          </c:tx>
          <c:invertIfNegative val="0"/>
          <c:cat>
            <c:multiLvlStrRef>
              <c:f>'fluor before lampchange in tijd'!$B$47:$C$59</c:f>
              <c:multiLvlStrCache>
                <c:ptCount val="13"/>
                <c:lvl>
                  <c:pt idx="0">
                    <c:v>C.coli</c:v>
                  </c:pt>
                  <c:pt idx="1">
                    <c:v>Stec</c:v>
                  </c:pt>
                  <c:pt idx="2">
                    <c:v>Giardia</c:v>
                  </c:pt>
                  <c:pt idx="4">
                    <c:v>Cjej</c:v>
                  </c:pt>
                  <c:pt idx="5">
                    <c:v>Yers</c:v>
                  </c:pt>
                  <c:pt idx="6">
                    <c:v>Df</c:v>
                  </c:pt>
                  <c:pt idx="8">
                    <c:v>Salm</c:v>
                  </c:pt>
                  <c:pt idx="9">
                    <c:v>Shig</c:v>
                  </c:pt>
                  <c:pt idx="10">
                    <c:v>Crypto</c:v>
                  </c:pt>
                  <c:pt idx="12">
                    <c:v>IC MRP</c:v>
                  </c:pt>
                </c:lvl>
                <c:lvl>
                  <c:pt idx="0">
                    <c:v>fam</c:v>
                  </c:pt>
                  <c:pt idx="4">
                    <c:v>hex</c:v>
                  </c:pt>
                  <c:pt idx="8">
                    <c:v>red610</c:v>
                  </c:pt>
                  <c:pt idx="12">
                    <c:v>cy5</c:v>
                  </c:pt>
                </c:lvl>
              </c:multiLvlStrCache>
            </c:multiLvlStrRef>
          </c:cat>
          <c:val>
            <c:numRef>
              <c:f>'fluor before lampchange in tijd'!$E$47:$E$59</c:f>
              <c:numCache>
                <c:formatCode>General</c:formatCode>
                <c:ptCount val="13"/>
                <c:pt idx="0">
                  <c:v>23.531500000000001</c:v>
                </c:pt>
                <c:pt idx="1">
                  <c:v>23.497499999999999</c:v>
                </c:pt>
                <c:pt idx="2">
                  <c:v>16.915500000000002</c:v>
                </c:pt>
                <c:pt idx="4">
                  <c:v>29.1935</c:v>
                </c:pt>
                <c:pt idx="5">
                  <c:v>12.819000000000001</c:v>
                </c:pt>
                <c:pt idx="6">
                  <c:v>19.505500000000001</c:v>
                </c:pt>
                <c:pt idx="8">
                  <c:v>12.236000000000001</c:v>
                </c:pt>
                <c:pt idx="9">
                  <c:v>10.73</c:v>
                </c:pt>
                <c:pt idx="10">
                  <c:v>9.4610000000000003</c:v>
                </c:pt>
                <c:pt idx="12">
                  <c:v>5.7385000000000002</c:v>
                </c:pt>
              </c:numCache>
            </c:numRef>
          </c:val>
        </c:ser>
        <c:ser>
          <c:idx val="2"/>
          <c:order val="2"/>
          <c:tx>
            <c:strRef>
              <c:f>'fluor before lampchange in tijd'!$F$46</c:f>
              <c:strCache>
                <c:ptCount val="1"/>
                <c:pt idx="0">
                  <c:v>lc4 time april</c:v>
                </c:pt>
              </c:strCache>
            </c:strRef>
          </c:tx>
          <c:invertIfNegative val="0"/>
          <c:cat>
            <c:multiLvlStrRef>
              <c:f>'fluor before lampchange in tijd'!$B$47:$C$59</c:f>
              <c:multiLvlStrCache>
                <c:ptCount val="13"/>
                <c:lvl>
                  <c:pt idx="0">
                    <c:v>C.coli</c:v>
                  </c:pt>
                  <c:pt idx="1">
                    <c:v>Stec</c:v>
                  </c:pt>
                  <c:pt idx="2">
                    <c:v>Giardia</c:v>
                  </c:pt>
                  <c:pt idx="4">
                    <c:v>Cjej</c:v>
                  </c:pt>
                  <c:pt idx="5">
                    <c:v>Yers</c:v>
                  </c:pt>
                  <c:pt idx="6">
                    <c:v>Df</c:v>
                  </c:pt>
                  <c:pt idx="8">
                    <c:v>Salm</c:v>
                  </c:pt>
                  <c:pt idx="9">
                    <c:v>Shig</c:v>
                  </c:pt>
                  <c:pt idx="10">
                    <c:v>Crypto</c:v>
                  </c:pt>
                  <c:pt idx="12">
                    <c:v>IC MRP</c:v>
                  </c:pt>
                </c:lvl>
                <c:lvl>
                  <c:pt idx="0">
                    <c:v>fam</c:v>
                  </c:pt>
                  <c:pt idx="4">
                    <c:v>hex</c:v>
                  </c:pt>
                  <c:pt idx="8">
                    <c:v>red610</c:v>
                  </c:pt>
                  <c:pt idx="12">
                    <c:v>cy5</c:v>
                  </c:pt>
                </c:lvl>
              </c:multiLvlStrCache>
            </c:multiLvlStrRef>
          </c:cat>
          <c:val>
            <c:numRef>
              <c:f>'fluor before lampchange in tijd'!$F$47:$F$59</c:f>
              <c:numCache>
                <c:formatCode>General</c:formatCode>
                <c:ptCount val="13"/>
                <c:pt idx="0">
                  <c:v>20.5</c:v>
                </c:pt>
                <c:pt idx="1">
                  <c:v>21.7</c:v>
                </c:pt>
                <c:pt idx="2">
                  <c:v>15.7</c:v>
                </c:pt>
                <c:pt idx="4">
                  <c:v>27.6</c:v>
                </c:pt>
                <c:pt idx="5">
                  <c:v>11.6</c:v>
                </c:pt>
                <c:pt idx="6">
                  <c:v>17.600000000000001</c:v>
                </c:pt>
                <c:pt idx="8">
                  <c:v>9.8000000000000007</c:v>
                </c:pt>
                <c:pt idx="9">
                  <c:v>10.4</c:v>
                </c:pt>
                <c:pt idx="10">
                  <c:v>8.1999999999999993</c:v>
                </c:pt>
                <c:pt idx="12">
                  <c:v>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99712"/>
        <c:axId val="110501248"/>
      </c:barChart>
      <c:catAx>
        <c:axId val="11049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501248"/>
        <c:crosses val="autoZero"/>
        <c:auto val="1"/>
        <c:lblAlgn val="ctr"/>
        <c:lblOffset val="100"/>
        <c:noMultiLvlLbl val="0"/>
      </c:catAx>
      <c:valAx>
        <c:axId val="110501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499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708333333333335"/>
          <c:y val="0.37152777777777779"/>
          <c:w val="0.20624999999999999"/>
          <c:h val="0.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'fluor before lampchange in tijd'!$D$62</c:f>
              <c:strCache>
                <c:ptCount val="1"/>
                <c:pt idx="0">
                  <c:v>LC5</c:v>
                </c:pt>
              </c:strCache>
            </c:strRef>
          </c:tx>
          <c:invertIfNegative val="0"/>
          <c:cat>
            <c:multiLvlStrRef>
              <c:f>'fluor before lampchange in tijd'!$B$63:$C$75</c:f>
              <c:multiLvlStrCache>
                <c:ptCount val="13"/>
                <c:lvl>
                  <c:pt idx="0">
                    <c:v>C.coli</c:v>
                  </c:pt>
                  <c:pt idx="1">
                    <c:v>Stec</c:v>
                  </c:pt>
                  <c:pt idx="2">
                    <c:v>Giardia</c:v>
                  </c:pt>
                  <c:pt idx="4">
                    <c:v>Cjej</c:v>
                  </c:pt>
                  <c:pt idx="5">
                    <c:v>Yers</c:v>
                  </c:pt>
                  <c:pt idx="6">
                    <c:v>Df</c:v>
                  </c:pt>
                  <c:pt idx="8">
                    <c:v>Salm</c:v>
                  </c:pt>
                  <c:pt idx="9">
                    <c:v>Shig</c:v>
                  </c:pt>
                  <c:pt idx="10">
                    <c:v>Crypto</c:v>
                  </c:pt>
                  <c:pt idx="12">
                    <c:v>IC MRP</c:v>
                  </c:pt>
                </c:lvl>
                <c:lvl>
                  <c:pt idx="0">
                    <c:v>fam</c:v>
                  </c:pt>
                  <c:pt idx="4">
                    <c:v>hex</c:v>
                  </c:pt>
                  <c:pt idx="8">
                    <c:v>red610</c:v>
                  </c:pt>
                  <c:pt idx="12">
                    <c:v>cy5</c:v>
                  </c:pt>
                </c:lvl>
              </c:multiLvlStrCache>
            </c:multiLvlStrRef>
          </c:cat>
          <c:val>
            <c:numRef>
              <c:f>'fluor before lampchange in tijd'!$D$63:$D$75</c:f>
              <c:numCache>
                <c:formatCode>General</c:formatCode>
                <c:ptCount val="13"/>
                <c:pt idx="0">
                  <c:v>25</c:v>
                </c:pt>
                <c:pt idx="1">
                  <c:v>20</c:v>
                </c:pt>
                <c:pt idx="2">
                  <c:v>20</c:v>
                </c:pt>
                <c:pt idx="4">
                  <c:v>30</c:v>
                </c:pt>
                <c:pt idx="5">
                  <c:v>12</c:v>
                </c:pt>
                <c:pt idx="6">
                  <c:v>29</c:v>
                </c:pt>
                <c:pt idx="8">
                  <c:v>10</c:v>
                </c:pt>
                <c:pt idx="9">
                  <c:v>12</c:v>
                </c:pt>
                <c:pt idx="10">
                  <c:v>10</c:v>
                </c:pt>
                <c:pt idx="12">
                  <c:v>7</c:v>
                </c:pt>
              </c:numCache>
            </c:numRef>
          </c:val>
        </c:ser>
        <c:ser>
          <c:idx val="1"/>
          <c:order val="1"/>
          <c:tx>
            <c:strRef>
              <c:f>'fluor before lampchange in tijd'!$E$62</c:f>
              <c:strCache>
                <c:ptCount val="1"/>
                <c:pt idx="0">
                  <c:v>LC5 time</c:v>
                </c:pt>
              </c:strCache>
            </c:strRef>
          </c:tx>
          <c:invertIfNegative val="0"/>
          <c:cat>
            <c:multiLvlStrRef>
              <c:f>'fluor before lampchange in tijd'!$B$63:$C$75</c:f>
              <c:multiLvlStrCache>
                <c:ptCount val="13"/>
                <c:lvl>
                  <c:pt idx="0">
                    <c:v>C.coli</c:v>
                  </c:pt>
                  <c:pt idx="1">
                    <c:v>Stec</c:v>
                  </c:pt>
                  <c:pt idx="2">
                    <c:v>Giardia</c:v>
                  </c:pt>
                  <c:pt idx="4">
                    <c:v>Cjej</c:v>
                  </c:pt>
                  <c:pt idx="5">
                    <c:v>Yers</c:v>
                  </c:pt>
                  <c:pt idx="6">
                    <c:v>Df</c:v>
                  </c:pt>
                  <c:pt idx="8">
                    <c:v>Salm</c:v>
                  </c:pt>
                  <c:pt idx="9">
                    <c:v>Shig</c:v>
                  </c:pt>
                  <c:pt idx="10">
                    <c:v>Crypto</c:v>
                  </c:pt>
                  <c:pt idx="12">
                    <c:v>IC MRP</c:v>
                  </c:pt>
                </c:lvl>
                <c:lvl>
                  <c:pt idx="0">
                    <c:v>fam</c:v>
                  </c:pt>
                  <c:pt idx="4">
                    <c:v>hex</c:v>
                  </c:pt>
                  <c:pt idx="8">
                    <c:v>red610</c:v>
                  </c:pt>
                  <c:pt idx="12">
                    <c:v>cy5</c:v>
                  </c:pt>
                </c:lvl>
              </c:multiLvlStrCache>
            </c:multiLvlStrRef>
          </c:cat>
          <c:val>
            <c:numRef>
              <c:f>'fluor before lampchange in tijd'!$E$63:$E$75</c:f>
              <c:numCache>
                <c:formatCode>General</c:formatCode>
                <c:ptCount val="13"/>
                <c:pt idx="0">
                  <c:v>21.7</c:v>
                </c:pt>
                <c:pt idx="1">
                  <c:v>22.6</c:v>
                </c:pt>
                <c:pt idx="2">
                  <c:v>15.8</c:v>
                </c:pt>
                <c:pt idx="4">
                  <c:v>29.6</c:v>
                </c:pt>
                <c:pt idx="5">
                  <c:v>12.9</c:v>
                </c:pt>
                <c:pt idx="6">
                  <c:v>19.100000000000001</c:v>
                </c:pt>
                <c:pt idx="8">
                  <c:v>9.1</c:v>
                </c:pt>
                <c:pt idx="9">
                  <c:v>9.3000000000000007</c:v>
                </c:pt>
                <c:pt idx="10">
                  <c:v>8</c:v>
                </c:pt>
                <c:pt idx="12">
                  <c:v>4.4000000000000004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21728"/>
        <c:axId val="110535808"/>
      </c:barChart>
      <c:catAx>
        <c:axId val="11052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535808"/>
        <c:crosses val="autoZero"/>
        <c:auto val="1"/>
        <c:lblAlgn val="ctr"/>
        <c:lblOffset val="100"/>
        <c:noMultiLvlLbl val="0"/>
      </c:catAx>
      <c:valAx>
        <c:axId val="110535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521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0833333333333"/>
          <c:y val="0.41319444444444442"/>
          <c:w val="0.13125000000000001"/>
          <c:h val="0.1666666666666666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'fluor before lampchange in tijd'!$D$77</c:f>
              <c:strCache>
                <c:ptCount val="1"/>
                <c:pt idx="0">
                  <c:v>LC6</c:v>
                </c:pt>
              </c:strCache>
            </c:strRef>
          </c:tx>
          <c:invertIfNegative val="0"/>
          <c:cat>
            <c:multiLvlStrRef>
              <c:f>'fluor before lampchange in tijd'!$B$78:$C$90</c:f>
              <c:multiLvlStrCache>
                <c:ptCount val="13"/>
                <c:lvl>
                  <c:pt idx="0">
                    <c:v>C.coli</c:v>
                  </c:pt>
                  <c:pt idx="1">
                    <c:v>Stec</c:v>
                  </c:pt>
                  <c:pt idx="2">
                    <c:v>Giardia</c:v>
                  </c:pt>
                  <c:pt idx="4">
                    <c:v>Cjej</c:v>
                  </c:pt>
                  <c:pt idx="5">
                    <c:v>Yers</c:v>
                  </c:pt>
                  <c:pt idx="6">
                    <c:v>Df</c:v>
                  </c:pt>
                  <c:pt idx="8">
                    <c:v>Salm</c:v>
                  </c:pt>
                  <c:pt idx="9">
                    <c:v>Shig</c:v>
                  </c:pt>
                  <c:pt idx="10">
                    <c:v>Crypto</c:v>
                  </c:pt>
                  <c:pt idx="12">
                    <c:v>IC MRP</c:v>
                  </c:pt>
                </c:lvl>
                <c:lvl>
                  <c:pt idx="0">
                    <c:v>fam</c:v>
                  </c:pt>
                  <c:pt idx="4">
                    <c:v>hex</c:v>
                  </c:pt>
                  <c:pt idx="8">
                    <c:v>red610</c:v>
                  </c:pt>
                  <c:pt idx="12">
                    <c:v>cy5</c:v>
                  </c:pt>
                </c:lvl>
              </c:multiLvlStrCache>
            </c:multiLvlStrRef>
          </c:cat>
          <c:val>
            <c:numRef>
              <c:f>'fluor before lampchange in tijd'!$D$78:$D$90</c:f>
              <c:numCache>
                <c:formatCode>General</c:formatCode>
                <c:ptCount val="13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4">
                  <c:v>35</c:v>
                </c:pt>
                <c:pt idx="5">
                  <c:v>15</c:v>
                </c:pt>
                <c:pt idx="6">
                  <c:v>35</c:v>
                </c:pt>
                <c:pt idx="8">
                  <c:v>15</c:v>
                </c:pt>
                <c:pt idx="9">
                  <c:v>17</c:v>
                </c:pt>
                <c:pt idx="10">
                  <c:v>15</c:v>
                </c:pt>
                <c:pt idx="12">
                  <c:v>10</c:v>
                </c:pt>
              </c:numCache>
            </c:numRef>
          </c:val>
        </c:ser>
        <c:ser>
          <c:idx val="1"/>
          <c:order val="1"/>
          <c:tx>
            <c:strRef>
              <c:f>'fluor before lampchange in tijd'!$E$77</c:f>
              <c:strCache>
                <c:ptCount val="1"/>
                <c:pt idx="0">
                  <c:v>LC6 time</c:v>
                </c:pt>
              </c:strCache>
            </c:strRef>
          </c:tx>
          <c:invertIfNegative val="0"/>
          <c:cat>
            <c:multiLvlStrRef>
              <c:f>'fluor before lampchange in tijd'!$B$78:$C$90</c:f>
              <c:multiLvlStrCache>
                <c:ptCount val="13"/>
                <c:lvl>
                  <c:pt idx="0">
                    <c:v>C.coli</c:v>
                  </c:pt>
                  <c:pt idx="1">
                    <c:v>Stec</c:v>
                  </c:pt>
                  <c:pt idx="2">
                    <c:v>Giardia</c:v>
                  </c:pt>
                  <c:pt idx="4">
                    <c:v>Cjej</c:v>
                  </c:pt>
                  <c:pt idx="5">
                    <c:v>Yers</c:v>
                  </c:pt>
                  <c:pt idx="6">
                    <c:v>Df</c:v>
                  </c:pt>
                  <c:pt idx="8">
                    <c:v>Salm</c:v>
                  </c:pt>
                  <c:pt idx="9">
                    <c:v>Shig</c:v>
                  </c:pt>
                  <c:pt idx="10">
                    <c:v>Crypto</c:v>
                  </c:pt>
                  <c:pt idx="12">
                    <c:v>IC MRP</c:v>
                  </c:pt>
                </c:lvl>
                <c:lvl>
                  <c:pt idx="0">
                    <c:v>fam</c:v>
                  </c:pt>
                  <c:pt idx="4">
                    <c:v>hex</c:v>
                  </c:pt>
                  <c:pt idx="8">
                    <c:v>red610</c:v>
                  </c:pt>
                  <c:pt idx="12">
                    <c:v>cy5</c:v>
                  </c:pt>
                </c:lvl>
              </c:multiLvlStrCache>
            </c:multiLvlStrRef>
          </c:cat>
          <c:val>
            <c:numRef>
              <c:f>'fluor before lampchange in tijd'!$E$78:$E$90</c:f>
              <c:numCache>
                <c:formatCode>General</c:formatCode>
                <c:ptCount val="13"/>
                <c:pt idx="0">
                  <c:v>30.9</c:v>
                </c:pt>
                <c:pt idx="1">
                  <c:v>28.7</c:v>
                </c:pt>
                <c:pt idx="2">
                  <c:v>20.7</c:v>
                </c:pt>
                <c:pt idx="4">
                  <c:v>39.1</c:v>
                </c:pt>
                <c:pt idx="5">
                  <c:v>16.899999999999999</c:v>
                </c:pt>
                <c:pt idx="6">
                  <c:v>24.8</c:v>
                </c:pt>
                <c:pt idx="8">
                  <c:v>15.8</c:v>
                </c:pt>
                <c:pt idx="9">
                  <c:v>15.7</c:v>
                </c:pt>
                <c:pt idx="10">
                  <c:v>13</c:v>
                </c:pt>
                <c:pt idx="12">
                  <c:v>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42208"/>
        <c:axId val="110630016"/>
      </c:barChart>
      <c:catAx>
        <c:axId val="11054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630016"/>
        <c:crosses val="autoZero"/>
        <c:auto val="1"/>
        <c:lblAlgn val="ctr"/>
        <c:lblOffset val="100"/>
        <c:noMultiLvlLbl val="0"/>
      </c:catAx>
      <c:valAx>
        <c:axId val="110630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542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0833333333333"/>
          <c:y val="0.41319444444444442"/>
          <c:w val="0.13125000000000001"/>
          <c:h val="0.1666666666666666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38100</xdr:colOff>
      <xdr:row>20</xdr:row>
      <xdr:rowOff>171450</xdr:rowOff>
    </xdr:from>
    <xdr:to>
      <xdr:col>31</xdr:col>
      <xdr:colOff>333375</xdr:colOff>
      <xdr:row>34</xdr:row>
      <xdr:rowOff>66675</xdr:rowOff>
    </xdr:to>
    <xdr:graphicFrame macro="">
      <xdr:nvGraphicFramePr>
        <xdr:cNvPr id="9217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142875</xdr:colOff>
      <xdr:row>35</xdr:row>
      <xdr:rowOff>104775</xdr:rowOff>
    </xdr:from>
    <xdr:to>
      <xdr:col>31</xdr:col>
      <xdr:colOff>447675</xdr:colOff>
      <xdr:row>50</xdr:row>
      <xdr:rowOff>123825</xdr:rowOff>
    </xdr:to>
    <xdr:graphicFrame macro="">
      <xdr:nvGraphicFramePr>
        <xdr:cNvPr id="9218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62</xdr:row>
      <xdr:rowOff>0</xdr:rowOff>
    </xdr:from>
    <xdr:to>
      <xdr:col>31</xdr:col>
      <xdr:colOff>285750</xdr:colOff>
      <xdr:row>76</xdr:row>
      <xdr:rowOff>142875</xdr:rowOff>
    </xdr:to>
    <xdr:graphicFrame macro="">
      <xdr:nvGraphicFramePr>
        <xdr:cNvPr id="9219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79</xdr:row>
      <xdr:rowOff>209550</xdr:rowOff>
    </xdr:from>
    <xdr:to>
      <xdr:col>30</xdr:col>
      <xdr:colOff>304800</xdr:colOff>
      <xdr:row>93</xdr:row>
      <xdr:rowOff>38100</xdr:rowOff>
    </xdr:to>
    <xdr:graphicFrame macro="">
      <xdr:nvGraphicFramePr>
        <xdr:cNvPr id="9220" name="Grafie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14</xdr:row>
      <xdr:rowOff>171450</xdr:rowOff>
    </xdr:from>
    <xdr:to>
      <xdr:col>13</xdr:col>
      <xdr:colOff>342900</xdr:colOff>
      <xdr:row>28</xdr:row>
      <xdr:rowOff>171450</xdr:rowOff>
    </xdr:to>
    <xdr:graphicFrame macro="">
      <xdr:nvGraphicFramePr>
        <xdr:cNvPr id="14337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30</xdr:row>
      <xdr:rowOff>9525</xdr:rowOff>
    </xdr:from>
    <xdr:to>
      <xdr:col>13</xdr:col>
      <xdr:colOff>371475</xdr:colOff>
      <xdr:row>44</xdr:row>
      <xdr:rowOff>9525</xdr:rowOff>
    </xdr:to>
    <xdr:graphicFrame macro="">
      <xdr:nvGraphicFramePr>
        <xdr:cNvPr id="14338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333375</xdr:colOff>
      <xdr:row>45</xdr:row>
      <xdr:rowOff>0</xdr:rowOff>
    </xdr:from>
    <xdr:to>
      <xdr:col>14</xdr:col>
      <xdr:colOff>28575</xdr:colOff>
      <xdr:row>59</xdr:row>
      <xdr:rowOff>0</xdr:rowOff>
    </xdr:to>
    <xdr:graphicFrame macro="">
      <xdr:nvGraphicFramePr>
        <xdr:cNvPr id="14339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590550</xdr:colOff>
      <xdr:row>61</xdr:row>
      <xdr:rowOff>28575</xdr:rowOff>
    </xdr:from>
    <xdr:to>
      <xdr:col>13</xdr:col>
      <xdr:colOff>285750</xdr:colOff>
      <xdr:row>75</xdr:row>
      <xdr:rowOff>28575</xdr:rowOff>
    </xdr:to>
    <xdr:graphicFrame macro="">
      <xdr:nvGraphicFramePr>
        <xdr:cNvPr id="14340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76</xdr:row>
      <xdr:rowOff>66675</xdr:rowOff>
    </xdr:from>
    <xdr:to>
      <xdr:col>13</xdr:col>
      <xdr:colOff>304800</xdr:colOff>
      <xdr:row>90</xdr:row>
      <xdr:rowOff>66675</xdr:rowOff>
    </xdr:to>
    <xdr:graphicFrame macro="">
      <xdr:nvGraphicFramePr>
        <xdr:cNvPr id="14341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581025</xdr:colOff>
      <xdr:row>107</xdr:row>
      <xdr:rowOff>0</xdr:rowOff>
    </xdr:from>
    <xdr:to>
      <xdr:col>20</xdr:col>
      <xdr:colOff>276225</xdr:colOff>
      <xdr:row>120</xdr:row>
      <xdr:rowOff>133350</xdr:rowOff>
    </xdr:to>
    <xdr:graphicFrame macro="">
      <xdr:nvGraphicFramePr>
        <xdr:cNvPr id="14342" name="Grafie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581025</xdr:colOff>
      <xdr:row>121</xdr:row>
      <xdr:rowOff>85725</xdr:rowOff>
    </xdr:from>
    <xdr:to>
      <xdr:col>20</xdr:col>
      <xdr:colOff>276225</xdr:colOff>
      <xdr:row>135</xdr:row>
      <xdr:rowOff>95250</xdr:rowOff>
    </xdr:to>
    <xdr:graphicFrame macro="">
      <xdr:nvGraphicFramePr>
        <xdr:cNvPr id="14343" name="Grafie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136</xdr:row>
      <xdr:rowOff>19050</xdr:rowOff>
    </xdr:from>
    <xdr:to>
      <xdr:col>20</xdr:col>
      <xdr:colOff>304800</xdr:colOff>
      <xdr:row>150</xdr:row>
      <xdr:rowOff>95250</xdr:rowOff>
    </xdr:to>
    <xdr:graphicFrame macro="">
      <xdr:nvGraphicFramePr>
        <xdr:cNvPr id="14344" name="Grafiek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571500</xdr:colOff>
      <xdr:row>107</xdr:row>
      <xdr:rowOff>28575</xdr:rowOff>
    </xdr:from>
    <xdr:to>
      <xdr:col>28</xdr:col>
      <xdr:colOff>266700</xdr:colOff>
      <xdr:row>120</xdr:row>
      <xdr:rowOff>171450</xdr:rowOff>
    </xdr:to>
    <xdr:graphicFrame macro="">
      <xdr:nvGraphicFramePr>
        <xdr:cNvPr id="14345" name="Grafiek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590550</xdr:colOff>
      <xdr:row>122</xdr:row>
      <xdr:rowOff>0</xdr:rowOff>
    </xdr:from>
    <xdr:to>
      <xdr:col>28</xdr:col>
      <xdr:colOff>285750</xdr:colOff>
      <xdr:row>136</xdr:row>
      <xdr:rowOff>9525</xdr:rowOff>
    </xdr:to>
    <xdr:graphicFrame macro="">
      <xdr:nvGraphicFramePr>
        <xdr:cNvPr id="14346" name="Grafiek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542925</xdr:colOff>
      <xdr:row>20</xdr:row>
      <xdr:rowOff>47625</xdr:rowOff>
    </xdr:from>
    <xdr:to>
      <xdr:col>23</xdr:col>
      <xdr:colOff>238125</xdr:colOff>
      <xdr:row>34</xdr:row>
      <xdr:rowOff>104775</xdr:rowOff>
    </xdr:to>
    <xdr:graphicFrame macro="">
      <xdr:nvGraphicFramePr>
        <xdr:cNvPr id="25601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542925</xdr:colOff>
      <xdr:row>3</xdr:row>
      <xdr:rowOff>95250</xdr:rowOff>
    </xdr:from>
    <xdr:to>
      <xdr:col>23</xdr:col>
      <xdr:colOff>238125</xdr:colOff>
      <xdr:row>17</xdr:row>
      <xdr:rowOff>152400</xdr:rowOff>
    </xdr:to>
    <xdr:graphicFrame macro="">
      <xdr:nvGraphicFramePr>
        <xdr:cNvPr id="25602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10</xdr:row>
      <xdr:rowOff>133350</xdr:rowOff>
    </xdr:from>
    <xdr:to>
      <xdr:col>13</xdr:col>
      <xdr:colOff>590550</xdr:colOff>
      <xdr:row>27</xdr:row>
      <xdr:rowOff>9525</xdr:rowOff>
    </xdr:to>
    <xdr:graphicFrame macro="">
      <xdr:nvGraphicFramePr>
        <xdr:cNvPr id="34817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314325</xdr:colOff>
      <xdr:row>28</xdr:row>
      <xdr:rowOff>28575</xdr:rowOff>
    </xdr:from>
    <xdr:to>
      <xdr:col>14</xdr:col>
      <xdr:colOff>9525</xdr:colOff>
      <xdr:row>45</xdr:row>
      <xdr:rowOff>19050</xdr:rowOff>
    </xdr:to>
    <xdr:graphicFrame macro="">
      <xdr:nvGraphicFramePr>
        <xdr:cNvPr id="34818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142875</xdr:colOff>
      <xdr:row>10</xdr:row>
      <xdr:rowOff>133350</xdr:rowOff>
    </xdr:from>
    <xdr:to>
      <xdr:col>21</xdr:col>
      <xdr:colOff>447675</xdr:colOff>
      <xdr:row>27</xdr:row>
      <xdr:rowOff>9525</xdr:rowOff>
    </xdr:to>
    <xdr:graphicFrame macro="">
      <xdr:nvGraphicFramePr>
        <xdr:cNvPr id="34819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180975</xdr:colOff>
      <xdr:row>28</xdr:row>
      <xdr:rowOff>9525</xdr:rowOff>
    </xdr:from>
    <xdr:to>
      <xdr:col>21</xdr:col>
      <xdr:colOff>485775</xdr:colOff>
      <xdr:row>44</xdr:row>
      <xdr:rowOff>161925</xdr:rowOff>
    </xdr:to>
    <xdr:graphicFrame macro="">
      <xdr:nvGraphicFramePr>
        <xdr:cNvPr id="34820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323850</xdr:colOff>
      <xdr:row>46</xdr:row>
      <xdr:rowOff>28575</xdr:rowOff>
    </xdr:from>
    <xdr:to>
      <xdr:col>14</xdr:col>
      <xdr:colOff>19050</xdr:colOff>
      <xdr:row>63</xdr:row>
      <xdr:rowOff>19050</xdr:rowOff>
    </xdr:to>
    <xdr:graphicFrame macro="">
      <xdr:nvGraphicFramePr>
        <xdr:cNvPr id="34821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133350</xdr:colOff>
      <xdr:row>12</xdr:row>
      <xdr:rowOff>114300</xdr:rowOff>
    </xdr:from>
    <xdr:to>
      <xdr:col>32</xdr:col>
      <xdr:colOff>228600</xdr:colOff>
      <xdr:row>31</xdr:row>
      <xdr:rowOff>95250</xdr:rowOff>
    </xdr:to>
    <xdr:graphicFrame macro="">
      <xdr:nvGraphicFramePr>
        <xdr:cNvPr id="34822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123825</xdr:colOff>
      <xdr:row>34</xdr:row>
      <xdr:rowOff>57150</xdr:rowOff>
    </xdr:from>
    <xdr:to>
      <xdr:col>40</xdr:col>
      <xdr:colOff>485775</xdr:colOff>
      <xdr:row>48</xdr:row>
      <xdr:rowOff>123825</xdr:rowOff>
    </xdr:to>
    <xdr:graphicFrame macro="">
      <xdr:nvGraphicFramePr>
        <xdr:cNvPr id="34823" name="Grafiek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142875</xdr:colOff>
      <xdr:row>12</xdr:row>
      <xdr:rowOff>19050</xdr:rowOff>
    </xdr:from>
    <xdr:to>
      <xdr:col>43</xdr:col>
      <xdr:colOff>276225</xdr:colOff>
      <xdr:row>32</xdr:row>
      <xdr:rowOff>47625</xdr:rowOff>
    </xdr:to>
    <xdr:graphicFrame macro="">
      <xdr:nvGraphicFramePr>
        <xdr:cNvPr id="34824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7</xdr:row>
      <xdr:rowOff>171450</xdr:rowOff>
    </xdr:from>
    <xdr:to>
      <xdr:col>17</xdr:col>
      <xdr:colOff>438150</xdr:colOff>
      <xdr:row>34</xdr:row>
      <xdr:rowOff>47625</xdr:rowOff>
    </xdr:to>
    <xdr:graphicFrame macro="">
      <xdr:nvGraphicFramePr>
        <xdr:cNvPr id="44033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457200</xdr:colOff>
      <xdr:row>36</xdr:row>
      <xdr:rowOff>152400</xdr:rowOff>
    </xdr:from>
    <xdr:to>
      <xdr:col>17</xdr:col>
      <xdr:colOff>447675</xdr:colOff>
      <xdr:row>64</xdr:row>
      <xdr:rowOff>0</xdr:rowOff>
    </xdr:to>
    <xdr:graphicFrame macro="">
      <xdr:nvGraphicFramePr>
        <xdr:cNvPr id="44034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438150</xdr:colOff>
      <xdr:row>68</xdr:row>
      <xdr:rowOff>76200</xdr:rowOff>
    </xdr:from>
    <xdr:to>
      <xdr:col>17</xdr:col>
      <xdr:colOff>533400</xdr:colOff>
      <xdr:row>98</xdr:row>
      <xdr:rowOff>19050</xdr:rowOff>
    </xdr:to>
    <xdr:graphicFrame macro="">
      <xdr:nvGraphicFramePr>
        <xdr:cNvPr id="4403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5</xdr:col>
      <xdr:colOff>342805</xdr:colOff>
      <xdr:row>6</xdr:row>
      <xdr:rowOff>48970</xdr:rowOff>
    </xdr:from>
    <xdr:ext cx="4216475" cy="374141"/>
    <xdr:sp macro="" textlink="">
      <xdr:nvSpPr>
        <xdr:cNvPr id="5" name="Tekstvak 4"/>
        <xdr:cNvSpPr txBox="1"/>
      </xdr:nvSpPr>
      <xdr:spPr>
        <a:xfrm>
          <a:off x="3390805" y="1201495"/>
          <a:ext cx="421647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800" b="1"/>
            <a:t>Replacing</a:t>
          </a:r>
          <a:r>
            <a:rPr lang="nl-NL" sz="1800" b="1" baseline="0"/>
            <a:t> the lamp units of type 1 LC480's</a:t>
          </a:r>
          <a:endParaRPr lang="nl-NL" sz="1800" b="1"/>
        </a:p>
      </xdr:txBody>
    </xdr:sp>
    <xdr:clientData/>
  </xdr:oneCellAnchor>
  <xdr:oneCellAnchor>
    <xdr:from>
      <xdr:col>5</xdr:col>
      <xdr:colOff>37764</xdr:colOff>
      <xdr:row>65</xdr:row>
      <xdr:rowOff>42910</xdr:rowOff>
    </xdr:from>
    <xdr:ext cx="3349187" cy="374141"/>
    <xdr:sp macro="" textlink="">
      <xdr:nvSpPr>
        <xdr:cNvPr id="6" name="Tekstvak 5"/>
        <xdr:cNvSpPr txBox="1"/>
      </xdr:nvSpPr>
      <xdr:spPr>
        <a:xfrm>
          <a:off x="3085764" y="13044535"/>
          <a:ext cx="3349187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800" b="1"/>
            <a:t>Maintenance of the lens of LC</a:t>
          </a:r>
          <a:r>
            <a:rPr lang="nl-NL" sz="1800" b="1" baseline="0"/>
            <a:t> I-B</a:t>
          </a:r>
        </a:p>
      </xdr:txBody>
    </xdr:sp>
    <xdr:clientData/>
  </xdr:oneCellAnchor>
  <xdr:twoCellAnchor>
    <xdr:from>
      <xdr:col>18</xdr:col>
      <xdr:colOff>514350</xdr:colOff>
      <xdr:row>68</xdr:row>
      <xdr:rowOff>38100</xdr:rowOff>
    </xdr:from>
    <xdr:to>
      <xdr:col>30</xdr:col>
      <xdr:colOff>381000</xdr:colOff>
      <xdr:row>100</xdr:row>
      <xdr:rowOff>85725</xdr:rowOff>
    </xdr:to>
    <xdr:graphicFrame macro="">
      <xdr:nvGraphicFramePr>
        <xdr:cNvPr id="44038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6</xdr:col>
      <xdr:colOff>1</xdr:colOff>
      <xdr:row>3</xdr:row>
      <xdr:rowOff>145596</xdr:rowOff>
    </xdr:from>
    <xdr:ext cx="3231590" cy="374141"/>
    <xdr:sp macro="" textlink="">
      <xdr:nvSpPr>
        <xdr:cNvPr id="8" name="Tekstvak 7"/>
        <xdr:cNvSpPr txBox="1"/>
      </xdr:nvSpPr>
      <xdr:spPr>
        <a:xfrm>
          <a:off x="3657601" y="717096"/>
          <a:ext cx="323159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800" b="1"/>
            <a:t>Gastro-enteritis multiplex PCR's</a:t>
          </a:r>
        </a:p>
      </xdr:txBody>
    </xdr:sp>
    <xdr:clientData/>
  </xdr:oneCellAnchor>
  <xdr:oneCellAnchor>
    <xdr:from>
      <xdr:col>19</xdr:col>
      <xdr:colOff>340178</xdr:colOff>
      <xdr:row>4</xdr:row>
      <xdr:rowOff>68035</xdr:rowOff>
    </xdr:from>
    <xdr:ext cx="2882905" cy="374141"/>
    <xdr:sp macro="" textlink="">
      <xdr:nvSpPr>
        <xdr:cNvPr id="9" name="Tekstvak 8"/>
        <xdr:cNvSpPr txBox="1"/>
      </xdr:nvSpPr>
      <xdr:spPr>
        <a:xfrm>
          <a:off x="11922578" y="830035"/>
          <a:ext cx="28829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800" b="1"/>
            <a:t>Respiratory monoplex PCR's</a:t>
          </a:r>
        </a:p>
      </xdr:txBody>
    </xdr:sp>
    <xdr:clientData/>
  </xdr:oneCellAnchor>
  <xdr:twoCellAnchor>
    <xdr:from>
      <xdr:col>17</xdr:col>
      <xdr:colOff>400050</xdr:colOff>
      <xdr:row>6</xdr:row>
      <xdr:rowOff>161925</xdr:rowOff>
    </xdr:from>
    <xdr:to>
      <xdr:col>29</xdr:col>
      <xdr:colOff>295275</xdr:colOff>
      <xdr:row>37</xdr:row>
      <xdr:rowOff>38100</xdr:rowOff>
    </xdr:to>
    <xdr:graphicFrame macro="">
      <xdr:nvGraphicFramePr>
        <xdr:cNvPr id="44041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590550</xdr:colOff>
      <xdr:row>35</xdr:row>
      <xdr:rowOff>95250</xdr:rowOff>
    </xdr:from>
    <xdr:to>
      <xdr:col>29</xdr:col>
      <xdr:colOff>447675</xdr:colOff>
      <xdr:row>67</xdr:row>
      <xdr:rowOff>123825</xdr:rowOff>
    </xdr:to>
    <xdr:graphicFrame macro="">
      <xdr:nvGraphicFramePr>
        <xdr:cNvPr id="44042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</xdr:col>
      <xdr:colOff>606201</xdr:colOff>
      <xdr:row>49</xdr:row>
      <xdr:rowOff>63499</xdr:rowOff>
    </xdr:from>
    <xdr:ext cx="992579" cy="374141"/>
    <xdr:sp macro="" textlink="">
      <xdr:nvSpPr>
        <xdr:cNvPr id="12" name="Tekstvak 11"/>
        <xdr:cNvSpPr txBox="1"/>
      </xdr:nvSpPr>
      <xdr:spPr>
        <a:xfrm>
          <a:off x="1215801" y="10017124"/>
          <a:ext cx="992579" cy="37414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800" b="1"/>
            <a:t>A) LC I-A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82128" cy="374141"/>
    <xdr:sp macro="" textlink="">
      <xdr:nvSpPr>
        <xdr:cNvPr id="13" name="Tekstvak 12"/>
        <xdr:cNvSpPr txBox="1"/>
      </xdr:nvSpPr>
      <xdr:spPr>
        <a:xfrm>
          <a:off x="1219200" y="10906125"/>
          <a:ext cx="982128" cy="37414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800" b="1"/>
            <a:t>B) LC I-A</a:t>
          </a:r>
        </a:p>
      </xdr:txBody>
    </xdr:sp>
    <xdr:clientData/>
  </xdr:oneCellAnchor>
  <xdr:oneCellAnchor>
    <xdr:from>
      <xdr:col>2</xdr:col>
      <xdr:colOff>867</xdr:colOff>
      <xdr:row>58</xdr:row>
      <xdr:rowOff>0</xdr:rowOff>
    </xdr:from>
    <xdr:ext cx="964431" cy="374141"/>
    <xdr:sp macro="" textlink="">
      <xdr:nvSpPr>
        <xdr:cNvPr id="14" name="Tekstvak 13"/>
        <xdr:cNvSpPr txBox="1"/>
      </xdr:nvSpPr>
      <xdr:spPr>
        <a:xfrm>
          <a:off x="1220067" y="11668125"/>
          <a:ext cx="964431" cy="37414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800" b="1"/>
            <a:t>C) LC I-B</a:t>
          </a:r>
        </a:p>
      </xdr:txBody>
    </xdr:sp>
    <xdr:clientData/>
  </xdr:oneCellAnchor>
  <xdr:oneCellAnchor>
    <xdr:from>
      <xdr:col>2</xdr:col>
      <xdr:colOff>4330</xdr:colOff>
      <xdr:row>62</xdr:row>
      <xdr:rowOff>34636</xdr:rowOff>
    </xdr:from>
    <xdr:ext cx="987771" cy="374141"/>
    <xdr:sp macro="" textlink="">
      <xdr:nvSpPr>
        <xdr:cNvPr id="15" name="Tekstvak 14"/>
        <xdr:cNvSpPr txBox="1"/>
      </xdr:nvSpPr>
      <xdr:spPr>
        <a:xfrm>
          <a:off x="1223530" y="12464761"/>
          <a:ext cx="987771" cy="37414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800" b="1"/>
            <a:t>D) LC I-B</a:t>
          </a:r>
        </a:p>
      </xdr:txBody>
    </xdr:sp>
    <xdr:clientData/>
  </xdr:oneCellAnchor>
  <xdr:oneCellAnchor>
    <xdr:from>
      <xdr:col>2</xdr:col>
      <xdr:colOff>1</xdr:colOff>
      <xdr:row>65</xdr:row>
      <xdr:rowOff>103909</xdr:rowOff>
    </xdr:from>
    <xdr:ext cx="954877" cy="374141"/>
    <xdr:sp macro="" textlink="">
      <xdr:nvSpPr>
        <xdr:cNvPr id="16" name="Tekstvak 15"/>
        <xdr:cNvSpPr txBox="1"/>
      </xdr:nvSpPr>
      <xdr:spPr>
        <a:xfrm>
          <a:off x="1219201" y="13105534"/>
          <a:ext cx="954877" cy="37414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800" b="1"/>
            <a:t>E) LC I-B</a:t>
          </a:r>
        </a:p>
      </xdr:txBody>
    </xdr:sp>
    <xdr:clientData/>
  </xdr:oneCellAnchor>
  <xdr:oneCellAnchor>
    <xdr:from>
      <xdr:col>1</xdr:col>
      <xdr:colOff>607869</xdr:colOff>
      <xdr:row>69</xdr:row>
      <xdr:rowOff>17318</xdr:rowOff>
    </xdr:from>
    <xdr:ext cx="948208" cy="374141"/>
    <xdr:sp macro="" textlink="">
      <xdr:nvSpPr>
        <xdr:cNvPr id="17" name="Tekstvak 16"/>
        <xdr:cNvSpPr txBox="1"/>
      </xdr:nvSpPr>
      <xdr:spPr>
        <a:xfrm>
          <a:off x="1217469" y="13780943"/>
          <a:ext cx="948208" cy="37414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800" b="1"/>
            <a:t>F) LC I-B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3</xdr:row>
      <xdr:rowOff>0</xdr:rowOff>
    </xdr:from>
    <xdr:to>
      <xdr:col>13</xdr:col>
      <xdr:colOff>285750</xdr:colOff>
      <xdr:row>19</xdr:row>
      <xdr:rowOff>152400</xdr:rowOff>
    </xdr:to>
    <xdr:graphicFrame macro="">
      <xdr:nvGraphicFramePr>
        <xdr:cNvPr id="28673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22</xdr:row>
      <xdr:rowOff>28575</xdr:rowOff>
    </xdr:from>
    <xdr:to>
      <xdr:col>13</xdr:col>
      <xdr:colOff>314325</xdr:colOff>
      <xdr:row>39</xdr:row>
      <xdr:rowOff>19050</xdr:rowOff>
    </xdr:to>
    <xdr:graphicFrame macro="">
      <xdr:nvGraphicFramePr>
        <xdr:cNvPr id="28674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28575</xdr:colOff>
      <xdr:row>41</xdr:row>
      <xdr:rowOff>19050</xdr:rowOff>
    </xdr:from>
    <xdr:to>
      <xdr:col>13</xdr:col>
      <xdr:colOff>333375</xdr:colOff>
      <xdr:row>58</xdr:row>
      <xdr:rowOff>9525</xdr:rowOff>
    </xdr:to>
    <xdr:graphicFrame macro="">
      <xdr:nvGraphicFramePr>
        <xdr:cNvPr id="28675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581025</xdr:colOff>
      <xdr:row>3</xdr:row>
      <xdr:rowOff>133350</xdr:rowOff>
    </xdr:from>
    <xdr:to>
      <xdr:col>25</xdr:col>
      <xdr:colOff>390525</xdr:colOff>
      <xdr:row>33</xdr:row>
      <xdr:rowOff>76200</xdr:rowOff>
    </xdr:to>
    <xdr:graphicFrame macro="">
      <xdr:nvGraphicFramePr>
        <xdr:cNvPr id="28676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roepen\Werkgroep\QCMD\Fluorescentie%20test\artikel\20141006%20efficiency%20+%20monople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atindeling"/>
      <sheetName val="Pcr mixen"/>
      <sheetName val="FAM monoplex fluorescentie"/>
      <sheetName val="MFP Efficienties"/>
      <sheetName val="na opschonen spiegel LC2"/>
      <sheetName val="gebruik voor artikel"/>
    </sheetNames>
    <sheetDataSet>
      <sheetData sheetId="0" refreshError="1"/>
      <sheetData sheetId="1" refreshError="1"/>
      <sheetData sheetId="2"/>
      <sheetData sheetId="3" refreshError="1"/>
      <sheetData sheetId="4">
        <row r="4">
          <cell r="D4">
            <v>18</v>
          </cell>
          <cell r="E4">
            <v>25</v>
          </cell>
          <cell r="O4" t="str">
            <v>C.coli</v>
          </cell>
          <cell r="P4" t="str">
            <v>STEC</v>
          </cell>
          <cell r="Q4" t="str">
            <v>G.lamblia</v>
          </cell>
          <cell r="T4" t="str">
            <v>C.jejuni</v>
          </cell>
          <cell r="U4" t="str">
            <v>Y.enterocolitica</v>
          </cell>
          <cell r="AB4" t="str">
            <v>Salmonella spp.</v>
          </cell>
          <cell r="AC4" t="str">
            <v>S.dysenteriae/EIEC</v>
          </cell>
          <cell r="AF4" t="str">
            <v>MRP</v>
          </cell>
          <cell r="AG4" t="str">
            <v>MFP1</v>
          </cell>
          <cell r="AJ4" t="str">
            <v>MFP4</v>
          </cell>
        </row>
        <row r="5">
          <cell r="D5">
            <v>12</v>
          </cell>
          <cell r="E5">
            <v>24.2</v>
          </cell>
          <cell r="L5" t="str">
            <v>LC2</v>
          </cell>
          <cell r="N5" t="str">
            <v>before maintenance lens</v>
          </cell>
          <cell r="O5">
            <v>18</v>
          </cell>
          <cell r="P5">
            <v>12</v>
          </cell>
          <cell r="Q5">
            <v>14</v>
          </cell>
          <cell r="T5">
            <v>19</v>
          </cell>
          <cell r="U5">
            <v>7</v>
          </cell>
          <cell r="Y5" t="str">
            <v>LC2</v>
          </cell>
          <cell r="AA5" t="str">
            <v>before maintenance lens</v>
          </cell>
          <cell r="AB5">
            <v>4.3</v>
          </cell>
          <cell r="AC5">
            <v>4.5</v>
          </cell>
          <cell r="AF5">
            <v>0.9</v>
          </cell>
          <cell r="AG5">
            <v>0.65</v>
          </cell>
          <cell r="AJ5">
            <v>0.75</v>
          </cell>
        </row>
        <row r="6">
          <cell r="D6">
            <v>14</v>
          </cell>
          <cell r="E6">
            <v>15.9</v>
          </cell>
          <cell r="M6" t="str">
            <v>LC2</v>
          </cell>
          <cell r="N6" t="str">
            <v>after maintenance lens</v>
          </cell>
          <cell r="O6">
            <v>25</v>
          </cell>
          <cell r="P6">
            <v>24.2</v>
          </cell>
          <cell r="Q6">
            <v>15.9</v>
          </cell>
          <cell r="T6">
            <v>33</v>
          </cell>
          <cell r="U6">
            <v>16.2</v>
          </cell>
          <cell r="Z6" t="str">
            <v>LC2</v>
          </cell>
          <cell r="AA6" t="str">
            <v>after maintenance lens</v>
          </cell>
          <cell r="AB6">
            <v>5.0999999999999996</v>
          </cell>
          <cell r="AC6">
            <v>6.2</v>
          </cell>
          <cell r="AF6">
            <v>0.6</v>
          </cell>
          <cell r="AG6">
            <v>1.2</v>
          </cell>
          <cell r="AJ6">
            <v>1.3</v>
          </cell>
        </row>
        <row r="7">
          <cell r="M7" t="str">
            <v>LC1</v>
          </cell>
          <cell r="N7" t="str">
            <v>before changing lampunit</v>
          </cell>
          <cell r="O7">
            <v>13</v>
          </cell>
          <cell r="P7">
            <v>15</v>
          </cell>
          <cell r="Q7">
            <v>12</v>
          </cell>
          <cell r="T7">
            <v>17</v>
          </cell>
          <cell r="U7">
            <v>5.5</v>
          </cell>
          <cell r="Z7" t="str">
            <v>LC1</v>
          </cell>
          <cell r="AA7" t="str">
            <v>before changing lampunit</v>
          </cell>
          <cell r="AB7">
            <v>3.6</v>
          </cell>
          <cell r="AC7">
            <v>3.6</v>
          </cell>
          <cell r="AF7">
            <v>0.8</v>
          </cell>
          <cell r="AG7">
            <v>1.5</v>
          </cell>
          <cell r="AJ7">
            <v>1.6</v>
          </cell>
        </row>
        <row r="8">
          <cell r="M8" t="str">
            <v>LC1</v>
          </cell>
          <cell r="N8" t="str">
            <v>after changing lampunit</v>
          </cell>
          <cell r="O8">
            <v>27.934000000000001</v>
          </cell>
          <cell r="P8">
            <v>19.998999999999999</v>
          </cell>
          <cell r="Q8">
            <v>18.638999999999999</v>
          </cell>
          <cell r="T8">
            <v>23.341999999999999</v>
          </cell>
          <cell r="U8">
            <v>8.7780000000000005</v>
          </cell>
          <cell r="Z8" t="str">
            <v>LC1</v>
          </cell>
          <cell r="AA8" t="str">
            <v>after changing lampunit</v>
          </cell>
          <cell r="AB8">
            <v>7.0410000000000004</v>
          </cell>
          <cell r="AC8">
            <v>5.9850000000000003</v>
          </cell>
          <cell r="AF8">
            <v>1.1399999999999999</v>
          </cell>
          <cell r="AG8">
            <v>1.5</v>
          </cell>
          <cell r="AJ8">
            <v>1.6</v>
          </cell>
        </row>
        <row r="12">
          <cell r="D12">
            <v>19</v>
          </cell>
          <cell r="E12">
            <v>33</v>
          </cell>
        </row>
        <row r="13">
          <cell r="D13">
            <v>7</v>
          </cell>
          <cell r="E13">
            <v>16.2</v>
          </cell>
        </row>
        <row r="14">
          <cell r="D14">
            <v>13</v>
          </cell>
          <cell r="E14">
            <v>18.399999999999999</v>
          </cell>
        </row>
        <row r="17">
          <cell r="D17">
            <v>4.3</v>
          </cell>
          <cell r="E17">
            <v>5.0999999999999996</v>
          </cell>
        </row>
        <row r="18">
          <cell r="D18">
            <v>4.5</v>
          </cell>
          <cell r="E18">
            <v>6.2</v>
          </cell>
        </row>
        <row r="19">
          <cell r="D19">
            <v>3.5</v>
          </cell>
          <cell r="E19">
            <v>3.7</v>
          </cell>
        </row>
        <row r="22">
          <cell r="D22">
            <v>0.65</v>
          </cell>
          <cell r="E22">
            <v>1.2</v>
          </cell>
        </row>
        <row r="23">
          <cell r="D23">
            <v>0.65</v>
          </cell>
          <cell r="E23">
            <v>1.2</v>
          </cell>
        </row>
        <row r="24">
          <cell r="D24">
            <v>0.6</v>
          </cell>
          <cell r="E24">
            <v>1.1000000000000001</v>
          </cell>
        </row>
        <row r="25">
          <cell r="D25">
            <v>0.75</v>
          </cell>
          <cell r="E25">
            <v>1.3</v>
          </cell>
        </row>
      </sheetData>
      <sheetData sheetId="5">
        <row r="7">
          <cell r="C7" t="str">
            <v>Before lens maintenance</v>
          </cell>
          <cell r="D7" t="str">
            <v>After lens maintenance</v>
          </cell>
        </row>
        <row r="8">
          <cell r="A8" t="str">
            <v>FAM</v>
          </cell>
          <cell r="B8" t="str">
            <v>C.coli</v>
          </cell>
          <cell r="C8">
            <v>18</v>
          </cell>
          <cell r="D8">
            <v>25</v>
          </cell>
        </row>
        <row r="9">
          <cell r="B9" t="str">
            <v>Stec</v>
          </cell>
          <cell r="C9">
            <v>12</v>
          </cell>
          <cell r="D9">
            <v>24.2</v>
          </cell>
        </row>
        <row r="10">
          <cell r="B10" t="str">
            <v>G.lamblia</v>
          </cell>
          <cell r="C10">
            <v>14</v>
          </cell>
          <cell r="D10">
            <v>15.9</v>
          </cell>
        </row>
        <row r="11">
          <cell r="A11" t="str">
            <v>HEX</v>
          </cell>
          <cell r="B11" t="str">
            <v>C.jejuni</v>
          </cell>
          <cell r="C11">
            <v>19</v>
          </cell>
          <cell r="D11">
            <v>33</v>
          </cell>
        </row>
        <row r="12">
          <cell r="B12" t="str">
            <v>Y.enterocolitica</v>
          </cell>
          <cell r="C12">
            <v>7</v>
          </cell>
          <cell r="D12">
            <v>16.2</v>
          </cell>
        </row>
        <row r="13">
          <cell r="B13" t="str">
            <v>D.fragilis</v>
          </cell>
          <cell r="C13">
            <v>13</v>
          </cell>
          <cell r="D13">
            <v>18.399999999999999</v>
          </cell>
        </row>
        <row r="14">
          <cell r="A14" t="str">
            <v>Red610</v>
          </cell>
          <cell r="B14" t="str">
            <v>S.enterica</v>
          </cell>
          <cell r="C14">
            <v>4.3</v>
          </cell>
          <cell r="D14">
            <v>5.0999999999999996</v>
          </cell>
        </row>
        <row r="15">
          <cell r="B15" t="str">
            <v>S.dysenteriae/EIEC</v>
          </cell>
          <cell r="C15">
            <v>4.5</v>
          </cell>
          <cell r="D15">
            <v>6.2</v>
          </cell>
        </row>
        <row r="16">
          <cell r="B16" t="str">
            <v>Cryptosporidium spp.</v>
          </cell>
          <cell r="C16">
            <v>3.5</v>
          </cell>
          <cell r="D16">
            <v>3.7</v>
          </cell>
        </row>
        <row r="17">
          <cell r="A17" t="str">
            <v>Cy5</v>
          </cell>
          <cell r="B17" t="str">
            <v xml:space="preserve"> MFP1</v>
          </cell>
          <cell r="C17">
            <v>0.65</v>
          </cell>
          <cell r="D17">
            <v>1.2</v>
          </cell>
        </row>
        <row r="18">
          <cell r="B18" t="str">
            <v xml:space="preserve"> MFP2</v>
          </cell>
          <cell r="C18">
            <v>0.65</v>
          </cell>
          <cell r="D18">
            <v>1.2</v>
          </cell>
        </row>
        <row r="19">
          <cell r="B19" t="str">
            <v xml:space="preserve"> MFP3</v>
          </cell>
          <cell r="C19">
            <v>0.6</v>
          </cell>
          <cell r="D19">
            <v>1.1000000000000001</v>
          </cell>
        </row>
        <row r="20">
          <cell r="B20" t="str">
            <v xml:space="preserve"> MFP4</v>
          </cell>
          <cell r="C20">
            <v>0.75</v>
          </cell>
          <cell r="D20">
            <v>1.3</v>
          </cell>
        </row>
        <row r="23">
          <cell r="C23" t="str">
            <v>Before lamp unit change</v>
          </cell>
          <cell r="D23" t="str">
            <v>After lamp unit change</v>
          </cell>
        </row>
        <row r="24">
          <cell r="A24" t="str">
            <v>FAM</v>
          </cell>
          <cell r="B24" t="str">
            <v>B.pertussis</v>
          </cell>
          <cell r="C24">
            <v>28.8</v>
          </cell>
          <cell r="D24">
            <v>23.5</v>
          </cell>
        </row>
        <row r="25">
          <cell r="B25" t="str">
            <v xml:space="preserve">          M.tuberculosis</v>
          </cell>
          <cell r="C25">
            <v>28</v>
          </cell>
          <cell r="D25">
            <v>28</v>
          </cell>
        </row>
        <row r="26">
          <cell r="B26" t="str">
            <v>P.jiroveci</v>
          </cell>
          <cell r="C26">
            <v>18.100000000000001</v>
          </cell>
          <cell r="D26">
            <v>27.7</v>
          </cell>
        </row>
        <row r="27">
          <cell r="A27" t="str">
            <v>Cy5</v>
          </cell>
          <cell r="B27" t="str">
            <v>MRP</v>
          </cell>
          <cell r="C27">
            <v>0.8</v>
          </cell>
          <cell r="D27">
            <v>1.1399999999999999</v>
          </cell>
        </row>
        <row r="30">
          <cell r="C30" t="str">
            <v>Before lamp unit change</v>
          </cell>
          <cell r="D30" t="str">
            <v>After lamp unit change</v>
          </cell>
        </row>
        <row r="31">
          <cell r="A31" t="str">
            <v>FAM</v>
          </cell>
          <cell r="B31" t="str">
            <v>B.pertussis</v>
          </cell>
          <cell r="C31">
            <v>15</v>
          </cell>
          <cell r="D31">
            <v>12.3</v>
          </cell>
        </row>
        <row r="32">
          <cell r="B32" t="str">
            <v xml:space="preserve">          M.tuberculosis</v>
          </cell>
          <cell r="C32">
            <v>15.3</v>
          </cell>
          <cell r="D32">
            <v>16.5</v>
          </cell>
        </row>
        <row r="33">
          <cell r="B33" t="str">
            <v>P.jiroveci</v>
          </cell>
          <cell r="C33">
            <v>9.4</v>
          </cell>
          <cell r="D33">
            <v>16.5</v>
          </cell>
        </row>
        <row r="34">
          <cell r="A34" t="str">
            <v>Cy5</v>
          </cell>
          <cell r="B34" t="str">
            <v>MRP</v>
          </cell>
          <cell r="C34">
            <v>0.9</v>
          </cell>
          <cell r="D34">
            <v>0.67249999999999999</v>
          </cell>
        </row>
        <row r="37">
          <cell r="C37" t="str">
            <v>Before lens maintenance</v>
          </cell>
          <cell r="D37" t="str">
            <v>After lens maintenance</v>
          </cell>
        </row>
        <row r="38">
          <cell r="A38" t="str">
            <v>FAM</v>
          </cell>
          <cell r="B38" t="str">
            <v>B.pertussis</v>
          </cell>
          <cell r="C38">
            <v>12.3</v>
          </cell>
          <cell r="D38">
            <v>22.35</v>
          </cell>
        </row>
        <row r="39">
          <cell r="B39" t="str">
            <v xml:space="preserve">          M.tuberculosis</v>
          </cell>
          <cell r="C39">
            <v>16.5</v>
          </cell>
          <cell r="D39">
            <v>31.66667</v>
          </cell>
        </row>
        <row r="40">
          <cell r="B40" t="str">
            <v>P.jiroveci</v>
          </cell>
          <cell r="C40">
            <v>16.5</v>
          </cell>
          <cell r="D40">
            <v>23.01</v>
          </cell>
        </row>
        <row r="41">
          <cell r="A41" t="str">
            <v>Cy5</v>
          </cell>
          <cell r="B41" t="str">
            <v>MRP</v>
          </cell>
          <cell r="C41">
            <v>0.67249999999999999</v>
          </cell>
          <cell r="D41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07"/>
  <sheetViews>
    <sheetView tabSelected="1" workbookViewId="0">
      <selection activeCell="AA99" sqref="AA99"/>
    </sheetView>
  </sheetViews>
  <sheetFormatPr defaultRowHeight="15" x14ac:dyDescent="0.25"/>
  <cols>
    <col min="2" max="2" width="13.5703125" customWidth="1"/>
    <col min="3" max="3" width="13.42578125" customWidth="1"/>
    <col min="4" max="5" width="13.140625" customWidth="1"/>
    <col min="9" max="9" width="11.140625" customWidth="1"/>
    <col min="19" max="19" width="11.140625" customWidth="1"/>
    <col min="20" max="20" width="12.5703125" customWidth="1"/>
  </cols>
  <sheetData>
    <row r="1" spans="2:32" x14ac:dyDescent="0.25">
      <c r="B1" s="143"/>
      <c r="C1" s="145" t="s">
        <v>481</v>
      </c>
    </row>
    <row r="2" spans="2:32" x14ac:dyDescent="0.25">
      <c r="B2" s="144"/>
      <c r="C2" t="s">
        <v>480</v>
      </c>
      <c r="I2" t="s">
        <v>484</v>
      </c>
      <c r="M2" t="s">
        <v>485</v>
      </c>
    </row>
    <row r="3" spans="2:32" ht="23.25" x14ac:dyDescent="0.35">
      <c r="C3" t="s">
        <v>482</v>
      </c>
      <c r="I3" s="9" t="s">
        <v>486</v>
      </c>
      <c r="J3" s="9"/>
      <c r="K3" s="10"/>
      <c r="M3" s="9" t="s">
        <v>487</v>
      </c>
      <c r="N3" s="9"/>
      <c r="O3" s="9"/>
      <c r="Q3" s="10" t="s">
        <v>492</v>
      </c>
    </row>
    <row r="4" spans="2:32" ht="15.75" thickBot="1" x14ac:dyDescent="0.3">
      <c r="B4" s="1"/>
      <c r="C4" s="1" t="s">
        <v>483</v>
      </c>
      <c r="D4" s="1"/>
      <c r="E4" s="1"/>
      <c r="F4" s="1"/>
      <c r="G4" s="1"/>
      <c r="H4" s="1"/>
      <c r="I4" s="1"/>
      <c r="J4" s="450"/>
      <c r="K4" s="450"/>
      <c r="L4" s="450"/>
      <c r="M4" s="450"/>
      <c r="N4" s="450"/>
      <c r="O4" s="450"/>
      <c r="P4" s="1"/>
      <c r="Q4" s="1"/>
    </row>
    <row r="5" spans="2:32" ht="15.75" thickBot="1" x14ac:dyDescent="0.3">
      <c r="B5" s="12"/>
      <c r="C5" s="156" t="s">
        <v>18</v>
      </c>
      <c r="D5" s="156" t="s">
        <v>19</v>
      </c>
      <c r="E5" s="156" t="s">
        <v>2</v>
      </c>
      <c r="F5" s="156" t="s">
        <v>20</v>
      </c>
      <c r="G5" s="156" t="s">
        <v>21</v>
      </c>
      <c r="H5" s="12"/>
      <c r="I5" s="4"/>
      <c r="J5" s="5" t="s">
        <v>0</v>
      </c>
      <c r="K5" s="6" t="s">
        <v>1</v>
      </c>
      <c r="L5" s="7" t="s">
        <v>2</v>
      </c>
      <c r="M5" s="12"/>
      <c r="N5" s="4"/>
      <c r="O5" s="5" t="s">
        <v>15</v>
      </c>
      <c r="P5" s="6" t="s">
        <v>16</v>
      </c>
      <c r="Q5" s="7" t="s">
        <v>17</v>
      </c>
      <c r="S5" s="1"/>
      <c r="T5" s="18"/>
      <c r="U5" s="18" t="s">
        <v>126</v>
      </c>
      <c r="W5" s="18"/>
      <c r="X5" s="18" t="s">
        <v>493</v>
      </c>
      <c r="Y5" s="17"/>
      <c r="AB5" s="17" t="s">
        <v>494</v>
      </c>
      <c r="AD5" s="17"/>
      <c r="AE5" t="s">
        <v>495</v>
      </c>
      <c r="AF5" s="17"/>
    </row>
    <row r="6" spans="2:32" ht="15.75" thickBot="1" x14ac:dyDescent="0.3">
      <c r="B6" s="5" t="s">
        <v>253</v>
      </c>
      <c r="C6" s="160">
        <v>17</v>
      </c>
      <c r="D6" s="160">
        <v>19</v>
      </c>
      <c r="E6" s="160">
        <v>30</v>
      </c>
      <c r="F6" s="160">
        <v>30</v>
      </c>
      <c r="G6" s="161">
        <v>35</v>
      </c>
      <c r="H6" s="78" t="s">
        <v>12</v>
      </c>
      <c r="I6" s="13" t="s">
        <v>488</v>
      </c>
      <c r="J6" s="3">
        <v>23.341999999999999</v>
      </c>
      <c r="K6" s="3">
        <v>15.302</v>
      </c>
      <c r="L6" s="3">
        <v>20.209</v>
      </c>
      <c r="M6" s="11" t="s">
        <v>12</v>
      </c>
      <c r="N6" s="13" t="s">
        <v>488</v>
      </c>
      <c r="O6" s="3">
        <v>24.451000000000001</v>
      </c>
      <c r="P6" s="3">
        <v>16.5745</v>
      </c>
      <c r="Q6" s="3">
        <v>29.1935</v>
      </c>
      <c r="S6" s="54"/>
      <c r="T6" s="65"/>
      <c r="U6" s="66" t="s">
        <v>106</v>
      </c>
      <c r="V6" s="62" t="s">
        <v>107</v>
      </c>
      <c r="W6" s="61" t="s">
        <v>108</v>
      </c>
      <c r="X6" s="32" t="s">
        <v>106</v>
      </c>
      <c r="Y6" s="24" t="s">
        <v>107</v>
      </c>
      <c r="Z6" s="32" t="s">
        <v>108</v>
      </c>
      <c r="AA6" s="26" t="s">
        <v>109</v>
      </c>
      <c r="AB6" s="27" t="s">
        <v>110</v>
      </c>
      <c r="AC6" s="28" t="s">
        <v>111</v>
      </c>
      <c r="AD6" s="29" t="s">
        <v>112</v>
      </c>
      <c r="AE6" s="30" t="s">
        <v>113</v>
      </c>
    </row>
    <row r="7" spans="2:32" ht="15.75" thickBot="1" x14ac:dyDescent="0.3">
      <c r="B7" s="157">
        <v>1</v>
      </c>
      <c r="C7" s="158">
        <v>27</v>
      </c>
      <c r="D7" s="158">
        <v>16</v>
      </c>
      <c r="E7" s="158">
        <v>24</v>
      </c>
      <c r="F7" s="158">
        <v>29</v>
      </c>
      <c r="G7" s="159">
        <v>39</v>
      </c>
      <c r="H7" s="146"/>
      <c r="I7" s="2" t="s">
        <v>4</v>
      </c>
      <c r="J7" s="2">
        <v>22.803000000000001</v>
      </c>
      <c r="K7" s="2">
        <v>13.958500000000001</v>
      </c>
      <c r="L7" s="2">
        <v>21.337499999999999</v>
      </c>
      <c r="M7" s="3"/>
      <c r="N7" s="2" t="s">
        <v>4</v>
      </c>
      <c r="O7" s="2">
        <v>22.8475</v>
      </c>
      <c r="P7" s="2">
        <v>15.9495</v>
      </c>
      <c r="Q7" s="2">
        <v>26.603000000000002</v>
      </c>
      <c r="S7" s="25" t="s">
        <v>104</v>
      </c>
      <c r="T7" s="25" t="s">
        <v>12</v>
      </c>
      <c r="U7" s="67">
        <v>27</v>
      </c>
      <c r="V7" s="12">
        <v>14.5</v>
      </c>
      <c r="W7" s="68">
        <v>27.5</v>
      </c>
      <c r="X7" s="34">
        <v>17</v>
      </c>
      <c r="Y7" s="6">
        <v>15.302</v>
      </c>
      <c r="Z7" s="35">
        <v>30</v>
      </c>
      <c r="AA7" s="5">
        <v>23.341999999999999</v>
      </c>
      <c r="AB7" s="6">
        <v>16.5745</v>
      </c>
      <c r="AC7" s="7">
        <v>20.209</v>
      </c>
      <c r="AD7" s="37">
        <v>24.451000000000001</v>
      </c>
      <c r="AE7" s="7">
        <v>29.1935</v>
      </c>
    </row>
    <row r="8" spans="2:32" ht="15.75" thickBot="1" x14ac:dyDescent="0.3">
      <c r="B8" s="154">
        <v>2</v>
      </c>
      <c r="C8" s="150">
        <v>27</v>
      </c>
      <c r="D8" s="150">
        <v>13</v>
      </c>
      <c r="E8" s="150">
        <v>31</v>
      </c>
      <c r="F8" s="150">
        <v>30</v>
      </c>
      <c r="G8" s="155">
        <v>42</v>
      </c>
      <c r="H8" s="13"/>
      <c r="I8" s="2" t="s">
        <v>5</v>
      </c>
      <c r="J8" s="2">
        <v>20.7895</v>
      </c>
      <c r="K8" s="2">
        <v>13.1785</v>
      </c>
      <c r="L8" s="2">
        <v>21.215</v>
      </c>
      <c r="M8" s="2"/>
      <c r="N8" s="2" t="s">
        <v>5</v>
      </c>
      <c r="O8" s="2">
        <v>15.268000000000001</v>
      </c>
      <c r="P8" s="2">
        <v>12.723000000000001</v>
      </c>
      <c r="Q8" s="2">
        <v>19.335999999999999</v>
      </c>
      <c r="S8" s="38" t="s">
        <v>102</v>
      </c>
      <c r="T8" s="38" t="s">
        <v>3</v>
      </c>
      <c r="U8" s="67">
        <v>22</v>
      </c>
      <c r="V8" s="12">
        <v>15.5</v>
      </c>
      <c r="W8" s="68">
        <v>20.5</v>
      </c>
      <c r="X8" s="39">
        <v>13</v>
      </c>
      <c r="Y8" s="40">
        <v>19.632000000000001</v>
      </c>
      <c r="Z8" s="41">
        <v>25</v>
      </c>
      <c r="AA8" s="42">
        <v>27.934000000000001</v>
      </c>
      <c r="AB8" s="40">
        <v>14.0365</v>
      </c>
      <c r="AC8" s="43">
        <v>36.165999999999997</v>
      </c>
      <c r="AD8" s="44">
        <v>23.586500000000001</v>
      </c>
      <c r="AE8" s="43">
        <v>23.531500000000001</v>
      </c>
    </row>
    <row r="9" spans="2:32" ht="15.75" thickBot="1" x14ac:dyDescent="0.3">
      <c r="B9" s="87" t="s">
        <v>508</v>
      </c>
      <c r="C9" s="148">
        <v>27</v>
      </c>
      <c r="D9" s="148">
        <v>14.5</v>
      </c>
      <c r="E9" s="148">
        <v>27.5</v>
      </c>
      <c r="F9" s="148">
        <v>29.5</v>
      </c>
      <c r="G9" s="149">
        <v>40.5</v>
      </c>
      <c r="H9" s="147"/>
      <c r="I9" s="2" t="s">
        <v>6</v>
      </c>
      <c r="J9" s="2">
        <v>14.913500000000001</v>
      </c>
      <c r="K9" s="2">
        <v>8.0649999999999995</v>
      </c>
      <c r="L9" s="2">
        <v>13.215</v>
      </c>
      <c r="M9" s="12"/>
      <c r="N9" s="2" t="s">
        <v>6</v>
      </c>
      <c r="O9" s="2">
        <v>11.957000000000001</v>
      </c>
      <c r="P9" s="2">
        <v>0</v>
      </c>
      <c r="Q9" s="2">
        <v>0</v>
      </c>
      <c r="S9" s="25" t="s">
        <v>103</v>
      </c>
      <c r="T9" s="25" t="s">
        <v>7</v>
      </c>
      <c r="U9" s="69">
        <v>5</v>
      </c>
      <c r="V9" s="2">
        <v>3</v>
      </c>
      <c r="W9" s="70">
        <v>7.5</v>
      </c>
      <c r="X9" s="34">
        <v>3.6</v>
      </c>
      <c r="Y9" s="6">
        <v>4.1479999999999997</v>
      </c>
      <c r="Z9" s="35">
        <v>12</v>
      </c>
      <c r="AA9" s="5">
        <v>7.0410000000000004</v>
      </c>
      <c r="AB9" s="6">
        <v>3.5880000000000001</v>
      </c>
      <c r="AC9" s="7">
        <v>13.253</v>
      </c>
      <c r="AD9" s="37">
        <v>6.0774999999999997</v>
      </c>
      <c r="AE9" s="7">
        <v>12.236000000000001</v>
      </c>
    </row>
    <row r="10" spans="2:32" s="17" customFormat="1" ht="15.75" thickBot="1" x14ac:dyDescent="0.3">
      <c r="B10" s="163"/>
      <c r="C10" s="18"/>
      <c r="D10" s="18"/>
      <c r="E10" s="18"/>
      <c r="F10" s="18"/>
      <c r="G10" s="170"/>
      <c r="H10" s="18"/>
      <c r="I10" s="162"/>
      <c r="J10" s="64"/>
      <c r="K10" s="64"/>
      <c r="L10" s="64"/>
      <c r="M10" s="18"/>
      <c r="N10" s="162"/>
      <c r="O10" s="64"/>
      <c r="P10" s="64"/>
      <c r="Q10" s="64"/>
      <c r="S10" s="163"/>
      <c r="T10" s="163"/>
      <c r="U10" s="71"/>
      <c r="V10" s="63"/>
      <c r="W10" s="72"/>
      <c r="X10" s="164"/>
      <c r="Y10" s="165"/>
      <c r="Z10" s="166"/>
      <c r="AA10" s="167"/>
      <c r="AB10" s="165"/>
      <c r="AC10" s="168"/>
      <c r="AD10" s="169"/>
      <c r="AE10" s="168"/>
    </row>
    <row r="11" spans="2:32" ht="15.75" thickBot="1" x14ac:dyDescent="0.3">
      <c r="B11" s="5" t="s">
        <v>258</v>
      </c>
      <c r="C11" s="160">
        <v>13</v>
      </c>
      <c r="D11" s="160">
        <v>18</v>
      </c>
      <c r="E11" s="160">
        <v>25</v>
      </c>
      <c r="F11" s="160">
        <v>25</v>
      </c>
      <c r="G11" s="161">
        <v>30</v>
      </c>
      <c r="H11" s="78" t="s">
        <v>3</v>
      </c>
      <c r="I11" s="13" t="s">
        <v>488</v>
      </c>
      <c r="J11" s="2">
        <v>27.934000000000001</v>
      </c>
      <c r="K11" s="2">
        <v>19.632000000000001</v>
      </c>
      <c r="L11" s="2">
        <v>36.165999999999997</v>
      </c>
      <c r="M11" s="11" t="s">
        <v>3</v>
      </c>
      <c r="N11" s="13" t="s">
        <v>488</v>
      </c>
      <c r="O11" s="2">
        <v>23.586500000000001</v>
      </c>
      <c r="P11" s="2">
        <v>14.0365</v>
      </c>
      <c r="Q11" s="2">
        <v>23.531500000000001</v>
      </c>
      <c r="S11" s="38" t="s">
        <v>103</v>
      </c>
      <c r="T11" s="38" t="s">
        <v>10</v>
      </c>
      <c r="U11" s="71">
        <v>5.25</v>
      </c>
      <c r="V11" s="63">
        <v>3</v>
      </c>
      <c r="W11" s="72">
        <v>7.75</v>
      </c>
      <c r="X11" s="39">
        <v>3.6</v>
      </c>
      <c r="Y11" s="40">
        <v>3.339</v>
      </c>
      <c r="Z11" s="41">
        <v>11</v>
      </c>
      <c r="AA11" s="42">
        <v>5.9850000000000003</v>
      </c>
      <c r="AB11" s="40">
        <v>3.2475000000000001</v>
      </c>
      <c r="AC11" s="43">
        <v>11.118</v>
      </c>
      <c r="AD11" s="44">
        <v>5.6725000000000003</v>
      </c>
      <c r="AE11" s="43">
        <v>10.73</v>
      </c>
    </row>
    <row r="12" spans="2:32" ht="15.75" thickBot="1" x14ac:dyDescent="0.3">
      <c r="B12" s="157">
        <v>1</v>
      </c>
      <c r="C12" s="158">
        <v>22</v>
      </c>
      <c r="D12" s="158">
        <v>13</v>
      </c>
      <c r="E12" s="158">
        <v>18</v>
      </c>
      <c r="F12" s="158">
        <v>22</v>
      </c>
      <c r="G12" s="159">
        <v>30</v>
      </c>
      <c r="I12" s="2" t="s">
        <v>4</v>
      </c>
      <c r="J12" s="2">
        <v>24.253</v>
      </c>
      <c r="K12" s="2">
        <v>15.2515</v>
      </c>
      <c r="L12" s="2">
        <v>26.794499999999999</v>
      </c>
      <c r="M12" s="3"/>
      <c r="N12" s="2" t="s">
        <v>4</v>
      </c>
      <c r="O12" s="2">
        <v>22.081</v>
      </c>
      <c r="P12" s="2">
        <v>12.569000000000001</v>
      </c>
      <c r="Q12" s="2">
        <v>20.588999999999999</v>
      </c>
      <c r="S12" s="25" t="s">
        <v>104</v>
      </c>
      <c r="T12" s="25" t="s">
        <v>11</v>
      </c>
      <c r="U12" s="73">
        <v>10.5</v>
      </c>
      <c r="V12" s="64">
        <v>6.5</v>
      </c>
      <c r="W12" s="74">
        <v>10</v>
      </c>
      <c r="X12" s="34">
        <v>5.5</v>
      </c>
      <c r="Y12" s="6">
        <v>7.7039999999999997</v>
      </c>
      <c r="Z12" s="35">
        <v>11</v>
      </c>
      <c r="AA12" s="5">
        <v>8.7780000000000005</v>
      </c>
      <c r="AB12" s="6">
        <v>6.3125</v>
      </c>
      <c r="AC12" s="7">
        <v>12.263</v>
      </c>
      <c r="AD12" s="37">
        <v>10.2455</v>
      </c>
      <c r="AE12" s="7">
        <v>12.819000000000001</v>
      </c>
    </row>
    <row r="13" spans="2:32" ht="15.75" thickBot="1" x14ac:dyDescent="0.3">
      <c r="B13" s="154">
        <v>2</v>
      </c>
      <c r="C13" s="150">
        <v>22</v>
      </c>
      <c r="D13" s="150">
        <v>18</v>
      </c>
      <c r="E13" s="150">
        <v>22</v>
      </c>
      <c r="F13" s="150">
        <v>23</v>
      </c>
      <c r="G13" s="155">
        <v>31</v>
      </c>
      <c r="I13" s="2" t="s">
        <v>5</v>
      </c>
      <c r="J13" s="2">
        <v>16.917000000000002</v>
      </c>
      <c r="K13" s="2">
        <v>9.5410000000000004</v>
      </c>
      <c r="L13" s="2">
        <v>21.375499999999999</v>
      </c>
      <c r="M13" s="2"/>
      <c r="N13" s="2" t="s">
        <v>5</v>
      </c>
      <c r="O13" s="2">
        <v>19.517499999999998</v>
      </c>
      <c r="P13" s="2">
        <v>10.1685</v>
      </c>
      <c r="Q13" s="2">
        <v>13.076000000000001</v>
      </c>
      <c r="S13" s="38" t="s">
        <v>102</v>
      </c>
      <c r="T13" s="38" t="s">
        <v>8</v>
      </c>
      <c r="U13" s="73">
        <v>19.5</v>
      </c>
      <c r="V13" s="64">
        <v>10.25</v>
      </c>
      <c r="W13" s="74">
        <v>17.5</v>
      </c>
      <c r="X13" s="39">
        <v>15</v>
      </c>
      <c r="Y13" s="40">
        <v>11.098000000000001</v>
      </c>
      <c r="Z13" s="41">
        <v>20</v>
      </c>
      <c r="AA13" s="42">
        <v>19.998999999999999</v>
      </c>
      <c r="AB13" s="40">
        <v>14.129</v>
      </c>
      <c r="AC13" s="43">
        <v>19.399999999999999</v>
      </c>
      <c r="AD13" s="44">
        <v>23.121500000000001</v>
      </c>
      <c r="AE13" s="43">
        <v>23.497499999999999</v>
      </c>
    </row>
    <row r="14" spans="2:32" ht="15.75" thickBot="1" x14ac:dyDescent="0.3">
      <c r="B14" s="87" t="s">
        <v>509</v>
      </c>
      <c r="C14" s="148">
        <v>22</v>
      </c>
      <c r="D14" s="148">
        <v>15.5</v>
      </c>
      <c r="E14" s="148">
        <v>20.5</v>
      </c>
      <c r="F14" s="148">
        <v>22.5</v>
      </c>
      <c r="G14" s="149">
        <v>30.5</v>
      </c>
      <c r="H14" s="147"/>
      <c r="I14" s="2" t="s">
        <v>6</v>
      </c>
      <c r="J14" s="2">
        <v>0</v>
      </c>
      <c r="K14" s="2">
        <v>0</v>
      </c>
      <c r="L14" s="2">
        <v>15.919499999999999</v>
      </c>
      <c r="M14" s="12"/>
      <c r="N14" s="2" t="s">
        <v>6</v>
      </c>
      <c r="O14" s="2">
        <v>0</v>
      </c>
      <c r="P14" s="2">
        <v>8.6910000000000007</v>
      </c>
      <c r="Q14" s="2">
        <v>6.226</v>
      </c>
      <c r="S14" s="25" t="s">
        <v>102</v>
      </c>
      <c r="T14" s="25" t="s">
        <v>9</v>
      </c>
      <c r="U14" s="71">
        <v>13.5</v>
      </c>
      <c r="V14" s="63">
        <v>9.25</v>
      </c>
      <c r="W14" s="72">
        <v>11</v>
      </c>
      <c r="X14" s="34">
        <v>12</v>
      </c>
      <c r="Y14" s="6">
        <v>9.9250000000000007</v>
      </c>
      <c r="Z14" s="35">
        <v>20</v>
      </c>
      <c r="AA14" s="5">
        <v>18.638999999999999</v>
      </c>
      <c r="AB14" s="6">
        <v>9.8795000000000002</v>
      </c>
      <c r="AC14" s="7">
        <v>19.109000000000002</v>
      </c>
      <c r="AD14" s="37">
        <v>16.259499999999999</v>
      </c>
      <c r="AE14" s="7">
        <v>16.915500000000002</v>
      </c>
    </row>
    <row r="15" spans="2:32" s="17" customFormat="1" ht="15.75" thickBot="1" x14ac:dyDescent="0.3">
      <c r="B15" s="163"/>
      <c r="C15" s="18"/>
      <c r="D15" s="18"/>
      <c r="E15" s="18"/>
      <c r="F15" s="18"/>
      <c r="G15" s="170"/>
      <c r="H15" s="18"/>
      <c r="I15" s="162"/>
      <c r="J15" s="64"/>
      <c r="K15" s="64"/>
      <c r="L15" s="64"/>
      <c r="M15" s="18"/>
      <c r="N15" s="162"/>
      <c r="O15" s="64"/>
      <c r="P15" s="64"/>
      <c r="Q15" s="64"/>
      <c r="S15" s="163"/>
      <c r="T15" s="163"/>
      <c r="U15" s="71"/>
      <c r="V15" s="63"/>
      <c r="W15" s="72"/>
      <c r="X15" s="164"/>
      <c r="Y15" s="165"/>
      <c r="Z15" s="166"/>
      <c r="AA15" s="167"/>
      <c r="AB15" s="165"/>
      <c r="AC15" s="168"/>
      <c r="AD15" s="169"/>
      <c r="AE15" s="168"/>
    </row>
    <row r="16" spans="2:32" ht="15.75" thickBot="1" x14ac:dyDescent="0.3">
      <c r="B16" s="31" t="s">
        <v>259</v>
      </c>
      <c r="C16" s="171" t="s">
        <v>22</v>
      </c>
      <c r="D16" s="171" t="s">
        <v>23</v>
      </c>
      <c r="E16" s="171">
        <v>12</v>
      </c>
      <c r="F16" s="171">
        <v>10</v>
      </c>
      <c r="G16" s="172">
        <v>15</v>
      </c>
      <c r="H16" s="78" t="s">
        <v>7</v>
      </c>
      <c r="I16" s="13" t="s">
        <v>488</v>
      </c>
      <c r="J16" s="2">
        <v>7.0410000000000004</v>
      </c>
      <c r="K16" s="2">
        <v>4.1479999999999997</v>
      </c>
      <c r="L16" s="2">
        <v>13.253</v>
      </c>
      <c r="M16" s="11" t="s">
        <v>7</v>
      </c>
      <c r="N16" s="13" t="s">
        <v>488</v>
      </c>
      <c r="O16" s="2">
        <v>6.0774999999999997</v>
      </c>
      <c r="P16" s="2">
        <v>3.5880000000000001</v>
      </c>
      <c r="Q16" s="2">
        <v>12.236000000000001</v>
      </c>
      <c r="S16" s="38" t="s">
        <v>104</v>
      </c>
      <c r="T16" s="38" t="s">
        <v>13</v>
      </c>
      <c r="U16" s="71">
        <v>14.75</v>
      </c>
      <c r="V16" s="63">
        <v>9.75</v>
      </c>
      <c r="W16" s="72">
        <v>16</v>
      </c>
      <c r="X16" s="39">
        <v>15</v>
      </c>
      <c r="Y16" s="40">
        <v>15.855</v>
      </c>
      <c r="Z16" s="41">
        <v>25</v>
      </c>
      <c r="AA16" s="81">
        <v>14.6</v>
      </c>
      <c r="AB16" s="40">
        <v>11.2475</v>
      </c>
      <c r="AC16" s="43">
        <v>25.597999999999999</v>
      </c>
      <c r="AD16" s="44">
        <v>16.381499999999999</v>
      </c>
      <c r="AE16" s="43">
        <v>19.505500000000001</v>
      </c>
    </row>
    <row r="17" spans="2:32" ht="15.75" thickBot="1" x14ac:dyDescent="0.3">
      <c r="B17" s="151">
        <v>1</v>
      </c>
      <c r="C17" s="152">
        <v>4</v>
      </c>
      <c r="D17" s="152">
        <v>3</v>
      </c>
      <c r="E17" s="152">
        <v>7</v>
      </c>
      <c r="F17" s="152">
        <v>8.5</v>
      </c>
      <c r="G17" s="153">
        <v>12</v>
      </c>
      <c r="H17" s="146"/>
      <c r="I17" s="2" t="s">
        <v>4</v>
      </c>
      <c r="J17" s="2">
        <v>57.814999999999998</v>
      </c>
      <c r="K17" s="2">
        <v>29.914999999999999</v>
      </c>
      <c r="L17" s="2">
        <v>9.7370000000000001</v>
      </c>
      <c r="M17" s="3"/>
      <c r="N17" s="2" t="s">
        <v>4</v>
      </c>
      <c r="O17" s="2">
        <v>4.4850000000000003</v>
      </c>
      <c r="P17" s="2">
        <v>2.6244999999999998</v>
      </c>
      <c r="Q17" s="2">
        <v>2.0589</v>
      </c>
      <c r="S17" s="25" t="s">
        <v>103</v>
      </c>
      <c r="T17" s="25" t="s">
        <v>14</v>
      </c>
      <c r="U17" s="82">
        <v>4.2</v>
      </c>
      <c r="V17" s="64">
        <v>3.25</v>
      </c>
      <c r="W17" s="74">
        <v>7</v>
      </c>
      <c r="X17" s="34">
        <v>2</v>
      </c>
      <c r="Y17" s="6">
        <v>4.383</v>
      </c>
      <c r="Z17" s="35">
        <v>10</v>
      </c>
      <c r="AA17" s="5">
        <v>8.3689999999999998</v>
      </c>
      <c r="AB17" s="6">
        <v>2.8374999999999999</v>
      </c>
      <c r="AC17" s="7">
        <v>16.550999999999998</v>
      </c>
      <c r="AD17" s="37">
        <v>4.7565</v>
      </c>
      <c r="AE17" s="7">
        <v>9.4610000000000003</v>
      </c>
    </row>
    <row r="18" spans="2:32" ht="15.75" thickBot="1" x14ac:dyDescent="0.3">
      <c r="B18" s="154">
        <v>2</v>
      </c>
      <c r="C18" s="150">
        <v>5.5</v>
      </c>
      <c r="D18" s="150">
        <v>3</v>
      </c>
      <c r="E18" s="150">
        <v>8</v>
      </c>
      <c r="F18" s="150">
        <v>5</v>
      </c>
      <c r="G18" s="155">
        <v>15</v>
      </c>
      <c r="H18" s="13"/>
      <c r="I18" s="2" t="s">
        <v>5</v>
      </c>
      <c r="J18" s="2">
        <v>3.5630000000000002</v>
      </c>
      <c r="K18" s="2">
        <v>1.4079999999999999</v>
      </c>
      <c r="L18" s="2">
        <v>6.1459999999999999</v>
      </c>
      <c r="M18" s="2"/>
      <c r="N18" s="2" t="s">
        <v>5</v>
      </c>
      <c r="O18" s="2">
        <v>1.7969999999999999</v>
      </c>
      <c r="P18" s="2">
        <v>0.75349999999999995</v>
      </c>
      <c r="Q18" s="2">
        <v>1.3076000000000001</v>
      </c>
      <c r="S18" s="33" t="s">
        <v>105</v>
      </c>
      <c r="T18" s="33" t="s">
        <v>512</v>
      </c>
      <c r="U18" s="75">
        <v>1.5</v>
      </c>
      <c r="V18" s="76">
        <v>0.65</v>
      </c>
      <c r="W18" s="77">
        <v>6</v>
      </c>
      <c r="X18" s="45">
        <v>0.8</v>
      </c>
      <c r="Y18" s="46">
        <v>0.59199999999999997</v>
      </c>
      <c r="Z18" s="47">
        <v>7</v>
      </c>
      <c r="AA18" s="48">
        <v>1.1399999999999999</v>
      </c>
      <c r="AB18" s="46">
        <v>6.7249999999999996</v>
      </c>
      <c r="AC18" s="49">
        <v>5.2119999999999997</v>
      </c>
      <c r="AD18" s="50">
        <v>1.1825000000000001</v>
      </c>
      <c r="AE18" s="49">
        <v>5.7385000000000002</v>
      </c>
    </row>
    <row r="19" spans="2:32" ht="15.75" thickBot="1" x14ac:dyDescent="0.3">
      <c r="B19" s="87" t="s">
        <v>510</v>
      </c>
      <c r="C19" s="148">
        <v>5</v>
      </c>
      <c r="D19" s="148">
        <v>3</v>
      </c>
      <c r="E19" s="148">
        <v>7.5</v>
      </c>
      <c r="F19" s="148">
        <v>6.75</v>
      </c>
      <c r="G19" s="149">
        <v>13.5</v>
      </c>
      <c r="H19" s="13"/>
      <c r="I19" s="2" t="s">
        <v>6</v>
      </c>
      <c r="J19" s="2">
        <v>0</v>
      </c>
      <c r="K19" s="2">
        <v>0</v>
      </c>
      <c r="L19" s="2">
        <v>0</v>
      </c>
      <c r="M19" s="2"/>
      <c r="N19" s="2" t="s">
        <v>6</v>
      </c>
      <c r="O19" s="2">
        <v>0</v>
      </c>
      <c r="P19" s="2">
        <v>0.69699999999999995</v>
      </c>
      <c r="Q19" s="2">
        <v>6.226</v>
      </c>
      <c r="S19" s="52"/>
      <c r="T19" s="51"/>
      <c r="U19" s="18"/>
      <c r="W19" s="18"/>
      <c r="X19" s="18"/>
      <c r="Y19" s="17"/>
      <c r="AA19" t="s">
        <v>496</v>
      </c>
      <c r="AB19" s="17"/>
      <c r="AC19" s="17"/>
      <c r="AD19" s="17"/>
      <c r="AE19" s="17"/>
      <c r="AF19" s="17"/>
    </row>
    <row r="20" spans="2:32" x14ac:dyDescent="0.25">
      <c r="B20" s="1"/>
      <c r="C20" s="1"/>
      <c r="D20" s="1"/>
      <c r="E20" s="1"/>
      <c r="F20" s="1"/>
      <c r="G20" s="1"/>
      <c r="H20" s="8"/>
      <c r="I20" s="1"/>
      <c r="J20" s="1"/>
      <c r="K20" s="8"/>
      <c r="L20" s="8"/>
      <c r="M20" s="8"/>
      <c r="N20" s="8"/>
      <c r="O20" s="8"/>
      <c r="P20" s="1"/>
      <c r="Q20" s="1"/>
    </row>
    <row r="21" spans="2:32" ht="15.75" thickBot="1" x14ac:dyDescent="0.3">
      <c r="B21" s="1"/>
      <c r="C21" s="1"/>
      <c r="D21" s="1"/>
      <c r="E21" s="1"/>
      <c r="F21" s="1"/>
      <c r="G21" s="1"/>
      <c r="H21" s="8"/>
      <c r="I21" s="1"/>
      <c r="J21" s="1"/>
      <c r="K21" s="8"/>
      <c r="L21" s="8"/>
      <c r="M21" s="8"/>
      <c r="N21" s="8"/>
      <c r="O21" s="8"/>
      <c r="P21" s="1"/>
      <c r="Q21" s="1"/>
      <c r="S21" t="s">
        <v>323</v>
      </c>
    </row>
    <row r="22" spans="2:32" ht="36.75" thickBot="1" x14ac:dyDescent="0.3">
      <c r="B22" s="12"/>
      <c r="C22" s="156" t="s">
        <v>18</v>
      </c>
      <c r="D22" s="156" t="s">
        <v>19</v>
      </c>
      <c r="E22" s="156" t="s">
        <v>2</v>
      </c>
      <c r="F22" s="156" t="s">
        <v>20</v>
      </c>
      <c r="G22" s="156" t="s">
        <v>21</v>
      </c>
      <c r="H22" s="12"/>
      <c r="I22" s="4"/>
      <c r="J22" s="5" t="s">
        <v>0</v>
      </c>
      <c r="K22" s="6" t="s">
        <v>1</v>
      </c>
      <c r="L22" s="7" t="s">
        <v>2</v>
      </c>
      <c r="M22" s="12"/>
      <c r="N22" s="4"/>
      <c r="O22" s="5" t="s">
        <v>15</v>
      </c>
      <c r="P22" s="6" t="s">
        <v>16</v>
      </c>
      <c r="Q22" s="7" t="s">
        <v>17</v>
      </c>
      <c r="S22" s="53"/>
      <c r="T22" s="53"/>
      <c r="U22" s="80" t="s">
        <v>321</v>
      </c>
      <c r="V22" s="26" t="s">
        <v>322</v>
      </c>
    </row>
    <row r="23" spans="2:32" ht="15.75" thickBot="1" x14ac:dyDescent="0.3">
      <c r="B23" s="31" t="s">
        <v>10</v>
      </c>
      <c r="C23" s="171" t="s">
        <v>22</v>
      </c>
      <c r="D23" s="171" t="s">
        <v>24</v>
      </c>
      <c r="E23" s="171">
        <v>11</v>
      </c>
      <c r="F23" s="171">
        <v>12</v>
      </c>
      <c r="G23" s="172">
        <v>17</v>
      </c>
      <c r="H23" s="78" t="s">
        <v>10</v>
      </c>
      <c r="I23" s="13" t="s">
        <v>488</v>
      </c>
      <c r="J23" s="3">
        <v>5.9850000000000003</v>
      </c>
      <c r="K23" s="3">
        <v>3.339</v>
      </c>
      <c r="L23" s="3">
        <v>11.118</v>
      </c>
      <c r="M23" s="11" t="s">
        <v>10</v>
      </c>
      <c r="N23" s="13" t="s">
        <v>488</v>
      </c>
      <c r="O23" s="3">
        <v>5.6725000000000003</v>
      </c>
      <c r="P23" s="3">
        <v>3.2475000000000001</v>
      </c>
      <c r="Q23" s="3">
        <v>10.73</v>
      </c>
      <c r="S23" s="227" t="s">
        <v>33</v>
      </c>
      <c r="T23" s="65" t="s">
        <v>3</v>
      </c>
      <c r="U23" s="79">
        <v>13</v>
      </c>
      <c r="V23" s="31">
        <v>27.934000000000001</v>
      </c>
    </row>
    <row r="24" spans="2:32" ht="15.75" thickBot="1" x14ac:dyDescent="0.3">
      <c r="B24" s="151">
        <v>1</v>
      </c>
      <c r="C24" s="152">
        <v>5</v>
      </c>
      <c r="D24" s="152">
        <v>3</v>
      </c>
      <c r="E24" s="152">
        <v>7.5</v>
      </c>
      <c r="F24" s="152">
        <v>9</v>
      </c>
      <c r="G24" s="153">
        <v>14</v>
      </c>
      <c r="H24" s="146"/>
      <c r="I24" s="2" t="s">
        <v>4</v>
      </c>
      <c r="J24" s="2">
        <v>5.7134999999999998</v>
      </c>
      <c r="K24" s="2">
        <v>3.3864999999999998</v>
      </c>
      <c r="L24" s="2">
        <v>9.2225000000000001</v>
      </c>
      <c r="M24" s="3"/>
      <c r="N24" s="2" t="s">
        <v>4</v>
      </c>
      <c r="O24" s="2">
        <v>5.1905000000000001</v>
      </c>
      <c r="P24" s="2">
        <v>2.7690000000000001</v>
      </c>
      <c r="Q24" s="2">
        <v>9.2059999999999995</v>
      </c>
      <c r="S24" s="227"/>
      <c r="T24" s="25" t="s">
        <v>8</v>
      </c>
      <c r="U24" s="34">
        <v>15</v>
      </c>
      <c r="V24" s="5">
        <v>19.998999999999999</v>
      </c>
    </row>
    <row r="25" spans="2:32" ht="15.75" thickBot="1" x14ac:dyDescent="0.3">
      <c r="B25" s="154">
        <v>2</v>
      </c>
      <c r="C25" s="150">
        <v>5.5</v>
      </c>
      <c r="D25" s="150">
        <v>3</v>
      </c>
      <c r="E25" s="150">
        <v>8</v>
      </c>
      <c r="F25" s="150">
        <v>9</v>
      </c>
      <c r="G25" s="155">
        <v>15</v>
      </c>
      <c r="H25" s="13"/>
      <c r="I25" s="2" t="s">
        <v>5</v>
      </c>
      <c r="J25" s="2">
        <v>0</v>
      </c>
      <c r="K25" s="2">
        <v>3.1230000000000002</v>
      </c>
      <c r="L25" s="2">
        <v>0</v>
      </c>
      <c r="M25" s="2"/>
      <c r="N25" s="2" t="s">
        <v>5</v>
      </c>
      <c r="O25" s="2">
        <v>0</v>
      </c>
      <c r="P25" s="2">
        <v>2.2204999999999999</v>
      </c>
      <c r="Q25" s="2">
        <v>5.7119999999999997</v>
      </c>
      <c r="S25" s="230"/>
      <c r="T25" s="224" t="s">
        <v>313</v>
      </c>
      <c r="U25" s="34">
        <v>12</v>
      </c>
      <c r="V25" s="5">
        <v>18.638999999999999</v>
      </c>
    </row>
    <row r="26" spans="2:32" ht="15.75" thickBot="1" x14ac:dyDescent="0.3">
      <c r="B26" s="87" t="s">
        <v>510</v>
      </c>
      <c r="C26" s="148">
        <v>5.25</v>
      </c>
      <c r="D26" s="148">
        <v>3</v>
      </c>
      <c r="E26" s="148">
        <v>7.75</v>
      </c>
      <c r="F26" s="148">
        <v>9</v>
      </c>
      <c r="G26" s="149">
        <v>14.5</v>
      </c>
      <c r="H26" s="147"/>
      <c r="I26" s="2" t="s">
        <v>6</v>
      </c>
      <c r="J26" s="2">
        <v>0</v>
      </c>
      <c r="K26" s="2">
        <v>0</v>
      </c>
      <c r="L26" s="2">
        <v>0</v>
      </c>
      <c r="M26" s="12"/>
      <c r="N26" s="2" t="s">
        <v>6</v>
      </c>
      <c r="O26" s="2">
        <v>0</v>
      </c>
      <c r="P26" s="2">
        <v>0</v>
      </c>
      <c r="Q26" s="2">
        <v>6.625</v>
      </c>
      <c r="S26" s="231" t="s">
        <v>73</v>
      </c>
      <c r="T26" s="224" t="s">
        <v>74</v>
      </c>
      <c r="U26" s="34">
        <v>17</v>
      </c>
      <c r="V26" s="5">
        <v>23.341999999999999</v>
      </c>
    </row>
    <row r="27" spans="2:32" s="17" customFormat="1" ht="15.75" thickBot="1" x14ac:dyDescent="0.3">
      <c r="B27" s="18"/>
      <c r="C27" s="18"/>
      <c r="D27" s="18"/>
      <c r="E27" s="18"/>
      <c r="F27" s="18"/>
      <c r="G27" s="18"/>
      <c r="H27" s="18"/>
      <c r="I27" s="162"/>
      <c r="J27" s="64"/>
      <c r="K27" s="64"/>
      <c r="L27" s="64"/>
      <c r="M27" s="18"/>
      <c r="N27" s="162"/>
      <c r="O27" s="64"/>
      <c r="P27" s="64"/>
      <c r="Q27" s="64"/>
      <c r="S27" s="227"/>
      <c r="T27" s="224" t="s">
        <v>309</v>
      </c>
      <c r="U27" s="34">
        <v>5.5</v>
      </c>
      <c r="V27" s="5">
        <v>8.7780000000000005</v>
      </c>
    </row>
    <row r="28" spans="2:32" ht="15.75" thickBot="1" x14ac:dyDescent="0.3">
      <c r="B28" s="31" t="s">
        <v>11</v>
      </c>
      <c r="C28" s="171" t="s">
        <v>26</v>
      </c>
      <c r="D28" s="171">
        <v>7</v>
      </c>
      <c r="E28" s="171">
        <v>11</v>
      </c>
      <c r="F28" s="171">
        <v>12</v>
      </c>
      <c r="G28" s="172">
        <v>15</v>
      </c>
      <c r="H28" s="78" t="s">
        <v>11</v>
      </c>
      <c r="I28" s="13" t="s">
        <v>488</v>
      </c>
      <c r="J28" s="2">
        <v>8.7780000000000005</v>
      </c>
      <c r="K28" s="2">
        <v>7.7039999999999997</v>
      </c>
      <c r="L28" s="2">
        <v>12.263</v>
      </c>
      <c r="M28" s="11" t="s">
        <v>11</v>
      </c>
      <c r="N28" s="13" t="s">
        <v>488</v>
      </c>
      <c r="O28" s="2">
        <v>10.2455</v>
      </c>
      <c r="P28" s="2">
        <v>6.3125</v>
      </c>
      <c r="Q28" s="2">
        <v>12.819000000000001</v>
      </c>
      <c r="S28" s="227"/>
      <c r="T28" s="225" t="s">
        <v>308</v>
      </c>
      <c r="U28" s="45">
        <v>15</v>
      </c>
      <c r="V28" s="83">
        <v>14.6</v>
      </c>
    </row>
    <row r="29" spans="2:32" ht="15.75" thickBot="1" x14ac:dyDescent="0.3">
      <c r="B29" s="151">
        <v>1</v>
      </c>
      <c r="C29" s="152">
        <v>10</v>
      </c>
      <c r="D29" s="152">
        <v>6</v>
      </c>
      <c r="E29" s="152">
        <v>10</v>
      </c>
      <c r="F29" s="152">
        <v>12</v>
      </c>
      <c r="G29" s="153">
        <v>12</v>
      </c>
      <c r="H29" s="13"/>
      <c r="I29" s="2" t="s">
        <v>4</v>
      </c>
      <c r="J29" s="2">
        <v>10.198</v>
      </c>
      <c r="K29" s="2">
        <v>6.6965000000000003</v>
      </c>
      <c r="L29" s="2">
        <v>11.79</v>
      </c>
      <c r="M29" s="2"/>
      <c r="N29" s="2" t="s">
        <v>4</v>
      </c>
      <c r="O29" s="2">
        <v>11.813499999999999</v>
      </c>
      <c r="P29" s="2">
        <v>4.7275</v>
      </c>
      <c r="Q29" s="2">
        <v>11.093</v>
      </c>
      <c r="S29" s="227" t="s">
        <v>116</v>
      </c>
      <c r="T29" s="224" t="s">
        <v>311</v>
      </c>
      <c r="U29" s="34">
        <v>3.6</v>
      </c>
      <c r="V29" s="5">
        <v>7.0410000000000004</v>
      </c>
    </row>
    <row r="30" spans="2:32" ht="15.75" thickBot="1" x14ac:dyDescent="0.3">
      <c r="B30" s="154">
        <v>2</v>
      </c>
      <c r="C30" s="150">
        <v>11</v>
      </c>
      <c r="D30" s="150">
        <v>7</v>
      </c>
      <c r="E30" s="150">
        <v>10</v>
      </c>
      <c r="F30" s="150">
        <v>12</v>
      </c>
      <c r="G30" s="155">
        <v>18</v>
      </c>
      <c r="H30" s="13"/>
      <c r="I30" s="2" t="s">
        <v>5</v>
      </c>
      <c r="J30" s="2">
        <v>7.5220000000000002</v>
      </c>
      <c r="K30" s="2">
        <v>5.5015000000000001</v>
      </c>
      <c r="L30" s="2">
        <v>9.26</v>
      </c>
      <c r="M30" s="2"/>
      <c r="N30" s="2" t="s">
        <v>5</v>
      </c>
      <c r="O30" s="2">
        <v>7.0575000000000001</v>
      </c>
      <c r="P30" s="2">
        <v>3.129</v>
      </c>
      <c r="Q30" s="2">
        <v>7.3970000000000002</v>
      </c>
      <c r="S30" s="229"/>
      <c r="T30" s="226" t="s">
        <v>310</v>
      </c>
      <c r="U30" s="39">
        <v>3.6</v>
      </c>
      <c r="V30" s="42">
        <v>5.9850000000000003</v>
      </c>
    </row>
    <row r="31" spans="2:32" ht="15.75" thickBot="1" x14ac:dyDescent="0.3">
      <c r="B31" s="87" t="s">
        <v>510</v>
      </c>
      <c r="C31" s="148">
        <v>10.5</v>
      </c>
      <c r="D31" s="148">
        <v>6.5</v>
      </c>
      <c r="E31" s="148">
        <v>10</v>
      </c>
      <c r="F31" s="148">
        <v>12</v>
      </c>
      <c r="G31" s="149">
        <v>15</v>
      </c>
      <c r="H31" s="13"/>
      <c r="I31" s="2" t="s">
        <v>6</v>
      </c>
      <c r="J31" s="2">
        <v>0</v>
      </c>
      <c r="K31" s="2">
        <v>3.8090000000000002</v>
      </c>
      <c r="L31" s="2">
        <v>7.6154999999999999</v>
      </c>
      <c r="M31" s="2"/>
      <c r="N31" s="2" t="s">
        <v>6</v>
      </c>
      <c r="O31" s="2">
        <v>4.4080000000000004</v>
      </c>
      <c r="P31" s="2">
        <v>0</v>
      </c>
      <c r="Q31" s="2">
        <v>0</v>
      </c>
      <c r="S31" s="227"/>
      <c r="T31" s="224" t="s">
        <v>312</v>
      </c>
      <c r="U31" s="34">
        <v>2</v>
      </c>
      <c r="V31" s="5">
        <v>8.3689999999999998</v>
      </c>
    </row>
    <row r="32" spans="2:32" ht="15.75" thickBot="1" x14ac:dyDescent="0.3">
      <c r="B32" s="1"/>
      <c r="C32" s="1"/>
      <c r="D32" s="1"/>
      <c r="E32" s="1"/>
      <c r="F32" s="1"/>
      <c r="G32" s="1"/>
      <c r="H32" s="8"/>
      <c r="I32" s="1"/>
      <c r="J32" s="8"/>
      <c r="K32" s="8"/>
      <c r="L32" s="8"/>
      <c r="M32" s="8"/>
      <c r="N32" s="8"/>
      <c r="O32" s="8"/>
      <c r="P32" s="1"/>
      <c r="Q32" s="1"/>
      <c r="S32" s="227" t="s">
        <v>96</v>
      </c>
      <c r="T32" s="218" t="s">
        <v>316</v>
      </c>
      <c r="U32" s="221">
        <v>1.5</v>
      </c>
      <c r="V32" s="11">
        <v>1.5</v>
      </c>
    </row>
    <row r="33" spans="2:37" ht="15.75" thickBot="1" x14ac:dyDescent="0.3">
      <c r="B33" s="1"/>
      <c r="C33" s="1"/>
      <c r="D33" s="1"/>
      <c r="E33" s="1"/>
      <c r="F33" s="1"/>
      <c r="G33" s="1"/>
      <c r="H33" s="8"/>
      <c r="I33" s="1"/>
      <c r="J33" s="8"/>
      <c r="K33" s="8"/>
      <c r="L33" s="8"/>
      <c r="M33" s="8"/>
      <c r="N33" s="8"/>
      <c r="O33" s="8"/>
      <c r="P33" s="1"/>
      <c r="Q33" s="1"/>
      <c r="S33" s="227"/>
      <c r="T33" s="219" t="s">
        <v>317</v>
      </c>
      <c r="U33" s="222">
        <v>1.6</v>
      </c>
      <c r="V33" s="209">
        <v>1.6</v>
      </c>
    </row>
    <row r="34" spans="2:37" ht="15.75" thickBot="1" x14ac:dyDescent="0.3">
      <c r="B34" s="12"/>
      <c r="C34" s="156" t="s">
        <v>18</v>
      </c>
      <c r="D34" s="156" t="s">
        <v>19</v>
      </c>
      <c r="E34" s="156" t="s">
        <v>2</v>
      </c>
      <c r="F34" s="156" t="s">
        <v>20</v>
      </c>
      <c r="G34" s="156" t="s">
        <v>21</v>
      </c>
      <c r="H34" s="12"/>
      <c r="I34" s="4"/>
      <c r="J34" s="5" t="s">
        <v>0</v>
      </c>
      <c r="K34" s="6" t="s">
        <v>1</v>
      </c>
      <c r="L34" s="7" t="s">
        <v>2</v>
      </c>
      <c r="M34" s="12"/>
      <c r="N34" s="4"/>
      <c r="O34" s="5" t="s">
        <v>15</v>
      </c>
      <c r="P34" s="6" t="s">
        <v>16</v>
      </c>
      <c r="Q34" s="7" t="s">
        <v>17</v>
      </c>
      <c r="S34" s="229"/>
      <c r="T34" s="218" t="s">
        <v>318</v>
      </c>
      <c r="U34" s="221">
        <v>1.4</v>
      </c>
      <c r="V34" s="11">
        <v>1.4</v>
      </c>
    </row>
    <row r="35" spans="2:37" ht="15.75" thickBot="1" x14ac:dyDescent="0.3">
      <c r="B35" s="31" t="s">
        <v>8</v>
      </c>
      <c r="C35" s="171">
        <v>15</v>
      </c>
      <c r="D35" s="171">
        <v>12</v>
      </c>
      <c r="E35" s="171">
        <v>20</v>
      </c>
      <c r="F35" s="171">
        <v>20</v>
      </c>
      <c r="G35" s="172">
        <v>30</v>
      </c>
      <c r="H35" s="78" t="s">
        <v>8</v>
      </c>
      <c r="I35" s="13" t="s">
        <v>488</v>
      </c>
      <c r="J35" s="3">
        <v>19.998999999999999</v>
      </c>
      <c r="K35" s="3">
        <v>11.098000000000001</v>
      </c>
      <c r="L35" s="3">
        <v>19.399999999999999</v>
      </c>
      <c r="M35" s="11" t="s">
        <v>8</v>
      </c>
      <c r="N35" s="13" t="s">
        <v>488</v>
      </c>
      <c r="O35" s="3">
        <v>23.121500000000001</v>
      </c>
      <c r="P35" s="3">
        <v>14.129</v>
      </c>
      <c r="Q35" s="3">
        <v>23.497499999999999</v>
      </c>
      <c r="S35" s="227"/>
      <c r="T35" s="220" t="s">
        <v>319</v>
      </c>
      <c r="U35" s="223">
        <v>1.6</v>
      </c>
      <c r="V35" s="213">
        <v>1.6</v>
      </c>
    </row>
    <row r="36" spans="2:37" ht="15.75" thickBot="1" x14ac:dyDescent="0.3">
      <c r="B36" s="151">
        <v>1</v>
      </c>
      <c r="C36" s="152">
        <v>16</v>
      </c>
      <c r="D36" s="152">
        <v>8.5</v>
      </c>
      <c r="E36" s="152">
        <v>16</v>
      </c>
      <c r="F36" s="152">
        <v>19</v>
      </c>
      <c r="G36" s="153">
        <v>25</v>
      </c>
      <c r="H36" s="146"/>
      <c r="I36" s="2" t="s">
        <v>4</v>
      </c>
      <c r="J36" s="2">
        <v>19.631499999999999</v>
      </c>
      <c r="K36" s="2">
        <v>9.8704999999999998</v>
      </c>
      <c r="L36" s="2">
        <v>17.196999999999999</v>
      </c>
      <c r="M36" s="3"/>
      <c r="N36" s="2" t="s">
        <v>4</v>
      </c>
      <c r="O36" s="2">
        <v>20.39</v>
      </c>
      <c r="P36" s="2">
        <v>11.571</v>
      </c>
      <c r="Q36" s="2">
        <v>16.120999999999999</v>
      </c>
      <c r="S36" s="230"/>
      <c r="T36" s="11" t="s">
        <v>320</v>
      </c>
      <c r="U36" s="206">
        <v>0.8</v>
      </c>
      <c r="V36" s="11">
        <v>1.1399999999999999</v>
      </c>
    </row>
    <row r="37" spans="2:37" x14ac:dyDescent="0.25">
      <c r="B37" s="154">
        <v>2</v>
      </c>
      <c r="C37" s="150">
        <v>23</v>
      </c>
      <c r="D37" s="150">
        <v>12</v>
      </c>
      <c r="E37" s="150">
        <v>19</v>
      </c>
      <c r="F37" s="150">
        <v>20</v>
      </c>
      <c r="G37" s="155">
        <v>31</v>
      </c>
      <c r="H37" s="13"/>
      <c r="I37" s="2" t="s">
        <v>5</v>
      </c>
      <c r="J37" s="2">
        <v>12.753</v>
      </c>
      <c r="K37" s="2">
        <v>5.8075000000000001</v>
      </c>
      <c r="L37" s="2">
        <v>12.243499999999999</v>
      </c>
      <c r="M37" s="2"/>
      <c r="N37" s="2" t="s">
        <v>5</v>
      </c>
      <c r="O37" s="2">
        <v>10.304</v>
      </c>
      <c r="P37" s="2">
        <v>6.3605</v>
      </c>
      <c r="Q37" s="2">
        <v>7.9870000000000001</v>
      </c>
    </row>
    <row r="38" spans="2:37" ht="15.75" thickBot="1" x14ac:dyDescent="0.3">
      <c r="B38" s="87" t="s">
        <v>511</v>
      </c>
      <c r="C38" s="148">
        <v>19.5</v>
      </c>
      <c r="D38" s="148">
        <v>10.25</v>
      </c>
      <c r="E38" s="148">
        <v>17.5</v>
      </c>
      <c r="F38" s="148">
        <v>19.5</v>
      </c>
      <c r="G38" s="149">
        <v>28</v>
      </c>
      <c r="H38" s="13"/>
      <c r="I38" s="2" t="s">
        <v>6</v>
      </c>
      <c r="J38" s="2">
        <v>8.1684999999999999</v>
      </c>
      <c r="K38" s="2">
        <v>6.6639999999999997</v>
      </c>
      <c r="L38" s="2">
        <v>11.029</v>
      </c>
      <c r="M38" s="2"/>
      <c r="N38" s="2" t="s">
        <v>6</v>
      </c>
      <c r="O38" s="2">
        <v>6.2439999999999998</v>
      </c>
      <c r="P38" s="2">
        <v>0</v>
      </c>
      <c r="Q38" s="2">
        <v>0</v>
      </c>
      <c r="S38" t="s">
        <v>324</v>
      </c>
    </row>
    <row r="39" spans="2:37" ht="15.75" thickBot="1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U39" s="24" t="s">
        <v>321</v>
      </c>
      <c r="V39" s="27" t="s">
        <v>322</v>
      </c>
    </row>
    <row r="40" spans="2:37" ht="15.75" thickBot="1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S40" s="227" t="s">
        <v>33</v>
      </c>
      <c r="T40" s="65" t="s">
        <v>3</v>
      </c>
      <c r="U40" s="6">
        <v>19.632000000000001</v>
      </c>
      <c r="V40" s="7">
        <v>14.0365</v>
      </c>
    </row>
    <row r="41" spans="2:37" ht="15.75" thickBot="1" x14ac:dyDescent="0.3">
      <c r="B41" s="12"/>
      <c r="C41" s="156" t="s">
        <v>18</v>
      </c>
      <c r="D41" s="156" t="s">
        <v>19</v>
      </c>
      <c r="E41" s="156" t="s">
        <v>2</v>
      </c>
      <c r="F41" s="156" t="s">
        <v>20</v>
      </c>
      <c r="G41" s="156" t="s">
        <v>21</v>
      </c>
      <c r="H41" s="12"/>
      <c r="I41" s="4"/>
      <c r="J41" s="5" t="s">
        <v>0</v>
      </c>
      <c r="K41" s="6" t="s">
        <v>1</v>
      </c>
      <c r="L41" s="7" t="s">
        <v>2</v>
      </c>
      <c r="M41" s="12"/>
      <c r="N41" s="4"/>
      <c r="O41" s="5" t="s">
        <v>15</v>
      </c>
      <c r="P41" s="6" t="s">
        <v>16</v>
      </c>
      <c r="Q41" s="7" t="s">
        <v>17</v>
      </c>
      <c r="S41" s="227"/>
      <c r="T41" s="25" t="s">
        <v>8</v>
      </c>
      <c r="U41" s="6">
        <v>11.098000000000001</v>
      </c>
      <c r="V41" s="7">
        <v>14.129</v>
      </c>
    </row>
    <row r="42" spans="2:37" ht="15.75" thickBot="1" x14ac:dyDescent="0.3">
      <c r="B42" s="31" t="s">
        <v>9</v>
      </c>
      <c r="C42" s="171">
        <v>12</v>
      </c>
      <c r="D42" s="171">
        <v>14</v>
      </c>
      <c r="E42" s="171">
        <v>20</v>
      </c>
      <c r="F42" s="171">
        <v>20</v>
      </c>
      <c r="G42" s="172">
        <v>30</v>
      </c>
      <c r="H42" s="78" t="s">
        <v>9</v>
      </c>
      <c r="I42" s="13" t="s">
        <v>488</v>
      </c>
      <c r="J42" s="3">
        <v>18.638999999999999</v>
      </c>
      <c r="K42" s="3">
        <v>9.9250000000000007</v>
      </c>
      <c r="L42" s="3">
        <v>19.109000000000002</v>
      </c>
      <c r="M42" s="11" t="s">
        <v>9</v>
      </c>
      <c r="N42" s="13" t="s">
        <v>488</v>
      </c>
      <c r="O42" s="3">
        <v>16.259499999999999</v>
      </c>
      <c r="P42" s="3">
        <v>9.8795000000000002</v>
      </c>
      <c r="Q42" s="3">
        <v>16.915500000000002</v>
      </c>
      <c r="S42" s="228"/>
      <c r="T42" s="224" t="s">
        <v>313</v>
      </c>
      <c r="U42" s="6">
        <v>9.9250000000000007</v>
      </c>
      <c r="V42" s="6">
        <v>9.8795000000000002</v>
      </c>
    </row>
    <row r="43" spans="2:37" ht="15.75" thickBot="1" x14ac:dyDescent="0.3">
      <c r="B43" s="151">
        <v>1</v>
      </c>
      <c r="C43" s="152">
        <v>12</v>
      </c>
      <c r="D43" s="152">
        <v>9.5</v>
      </c>
      <c r="E43" s="152">
        <v>11</v>
      </c>
      <c r="F43" s="152">
        <v>14</v>
      </c>
      <c r="G43" s="153">
        <v>15</v>
      </c>
      <c r="H43" s="146"/>
      <c r="I43" s="2" t="s">
        <v>4</v>
      </c>
      <c r="J43" s="2">
        <v>12.2735</v>
      </c>
      <c r="K43" s="2">
        <v>8.3149999999999995</v>
      </c>
      <c r="L43" s="2">
        <v>13.999499999999999</v>
      </c>
      <c r="M43" s="3"/>
      <c r="N43" s="2" t="s">
        <v>4</v>
      </c>
      <c r="O43" s="2">
        <v>9.4004999999999992</v>
      </c>
      <c r="P43" s="2">
        <v>5.6734999999999998</v>
      </c>
      <c r="Q43" s="2">
        <v>9.0079999999999991</v>
      </c>
      <c r="S43" s="228" t="s">
        <v>73</v>
      </c>
      <c r="T43" s="224" t="s">
        <v>74</v>
      </c>
      <c r="U43" s="6">
        <v>15.302</v>
      </c>
      <c r="V43" s="6">
        <v>16.5745</v>
      </c>
    </row>
    <row r="44" spans="2:37" ht="15.75" thickBot="1" x14ac:dyDescent="0.3">
      <c r="B44" s="154">
        <v>2</v>
      </c>
      <c r="C44" s="150">
        <v>15</v>
      </c>
      <c r="D44" s="150">
        <v>9</v>
      </c>
      <c r="E44" s="150">
        <v>11</v>
      </c>
      <c r="F44" s="150">
        <v>10</v>
      </c>
      <c r="G44" s="155">
        <v>21</v>
      </c>
      <c r="H44" s="13"/>
      <c r="I44" s="2" t="s">
        <v>5</v>
      </c>
      <c r="J44" s="2">
        <v>6.8339999999999996</v>
      </c>
      <c r="K44" s="2">
        <v>3.3119999999999998</v>
      </c>
      <c r="L44" s="2">
        <v>5.8710000000000004</v>
      </c>
      <c r="M44" s="2"/>
      <c r="N44" s="2" t="s">
        <v>5</v>
      </c>
      <c r="O44" s="2">
        <v>4.0890000000000004</v>
      </c>
      <c r="P44" s="2">
        <v>1.2775000000000001</v>
      </c>
      <c r="Q44" s="2">
        <v>1.7150000000000001</v>
      </c>
      <c r="S44" s="229"/>
      <c r="T44" s="224" t="s">
        <v>309</v>
      </c>
      <c r="U44" s="6">
        <v>7.7039999999999997</v>
      </c>
      <c r="V44" s="6">
        <v>6.3125</v>
      </c>
    </row>
    <row r="45" spans="2:37" ht="15.75" thickBot="1" x14ac:dyDescent="0.3">
      <c r="B45" s="87"/>
      <c r="C45" s="148">
        <v>13.5</v>
      </c>
      <c r="D45" s="148">
        <v>9.25</v>
      </c>
      <c r="E45" s="148">
        <v>11</v>
      </c>
      <c r="F45" s="148">
        <v>12</v>
      </c>
      <c r="G45" s="149">
        <v>18</v>
      </c>
      <c r="H45" s="147"/>
      <c r="I45" s="2" t="s">
        <v>6</v>
      </c>
      <c r="J45" s="2">
        <v>5.0979999999999999</v>
      </c>
      <c r="K45" s="2">
        <v>0</v>
      </c>
      <c r="L45" s="2">
        <v>0</v>
      </c>
      <c r="M45" s="12"/>
      <c r="N45" s="2" t="s">
        <v>6</v>
      </c>
      <c r="O45" s="2">
        <v>1.37</v>
      </c>
      <c r="P45" s="2">
        <v>0</v>
      </c>
      <c r="Q45" s="2">
        <v>0</v>
      </c>
      <c r="S45" s="227"/>
      <c r="T45" s="225" t="s">
        <v>308</v>
      </c>
      <c r="U45" s="6">
        <v>15.855</v>
      </c>
      <c r="V45" s="7">
        <v>11.2475</v>
      </c>
    </row>
    <row r="46" spans="2:37" s="17" customFormat="1" ht="15.75" thickBot="1" x14ac:dyDescent="0.3">
      <c r="B46" s="18"/>
      <c r="C46" s="18"/>
      <c r="D46" s="18"/>
      <c r="E46" s="18"/>
      <c r="F46" s="18"/>
      <c r="G46" s="18"/>
      <c r="H46" s="18"/>
      <c r="I46" s="162"/>
      <c r="J46" s="64"/>
      <c r="K46" s="64"/>
      <c r="L46" s="64"/>
      <c r="M46" s="18"/>
      <c r="N46" s="162"/>
      <c r="O46" s="64"/>
      <c r="P46" s="64"/>
      <c r="Q46" s="64"/>
      <c r="R46"/>
      <c r="S46" s="227" t="s">
        <v>116</v>
      </c>
      <c r="T46" s="224" t="s">
        <v>311</v>
      </c>
      <c r="U46" s="6">
        <v>4.1479999999999997</v>
      </c>
      <c r="V46" s="6">
        <v>3.5880000000000001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2:37" ht="15.75" thickBot="1" x14ac:dyDescent="0.3">
      <c r="B47" s="31" t="s">
        <v>13</v>
      </c>
      <c r="C47" s="171">
        <v>15</v>
      </c>
      <c r="D47" s="171">
        <v>13</v>
      </c>
      <c r="E47" s="171">
        <v>25</v>
      </c>
      <c r="F47" s="171">
        <v>29</v>
      </c>
      <c r="G47" s="172">
        <v>35</v>
      </c>
      <c r="H47" s="78" t="s">
        <v>13</v>
      </c>
      <c r="I47" s="13" t="s">
        <v>488</v>
      </c>
      <c r="J47" s="2">
        <v>0</v>
      </c>
      <c r="K47" s="2">
        <v>15.855</v>
      </c>
      <c r="L47" s="2">
        <v>25.597999999999999</v>
      </c>
      <c r="M47" s="11" t="s">
        <v>13</v>
      </c>
      <c r="N47" s="13" t="s">
        <v>488</v>
      </c>
      <c r="O47" s="2">
        <v>16.381499999999999</v>
      </c>
      <c r="P47" s="2">
        <v>11.2475</v>
      </c>
      <c r="Q47" s="2">
        <v>19.505500000000001</v>
      </c>
      <c r="S47" s="229"/>
      <c r="T47" s="226" t="s">
        <v>310</v>
      </c>
      <c r="U47" s="40">
        <v>3.339</v>
      </c>
      <c r="V47" s="40">
        <v>3.2475000000000001</v>
      </c>
    </row>
    <row r="48" spans="2:37" ht="15.75" thickBot="1" x14ac:dyDescent="0.3">
      <c r="B48" s="151">
        <v>1</v>
      </c>
      <c r="C48" s="152">
        <v>14</v>
      </c>
      <c r="D48" s="152">
        <v>11</v>
      </c>
      <c r="E48" s="152">
        <v>16</v>
      </c>
      <c r="F48" s="152">
        <v>22</v>
      </c>
      <c r="G48" s="153">
        <v>22</v>
      </c>
      <c r="H48" s="146"/>
      <c r="I48" s="2" t="s">
        <v>4</v>
      </c>
      <c r="J48" s="2">
        <v>0</v>
      </c>
      <c r="K48" s="2">
        <v>12.073</v>
      </c>
      <c r="L48" s="2">
        <v>21.07</v>
      </c>
      <c r="M48" s="3"/>
      <c r="N48" s="2" t="s">
        <v>4</v>
      </c>
      <c r="O48" s="2">
        <v>6.0890000000000004</v>
      </c>
      <c r="P48" s="2">
        <v>6.6345000000000001</v>
      </c>
      <c r="Q48" s="2">
        <v>12.26</v>
      </c>
      <c r="S48" s="227"/>
      <c r="T48" s="224" t="s">
        <v>312</v>
      </c>
      <c r="U48" s="6">
        <v>4.383</v>
      </c>
      <c r="V48" s="6">
        <v>2.8374999999999999</v>
      </c>
    </row>
    <row r="49" spans="2:37" ht="15.75" thickBot="1" x14ac:dyDescent="0.3">
      <c r="B49" s="154">
        <v>2</v>
      </c>
      <c r="C49" s="150">
        <v>15.5</v>
      </c>
      <c r="D49" s="150">
        <v>8.5</v>
      </c>
      <c r="E49" s="150">
        <v>16</v>
      </c>
      <c r="F49" s="150">
        <v>20</v>
      </c>
      <c r="G49" s="155">
        <v>25</v>
      </c>
      <c r="H49" s="13"/>
      <c r="I49" s="2" t="s">
        <v>5</v>
      </c>
      <c r="J49" s="2">
        <v>0</v>
      </c>
      <c r="K49" s="2">
        <v>6.7785000000000002</v>
      </c>
      <c r="L49" s="2">
        <v>12.3695</v>
      </c>
      <c r="M49" s="2"/>
      <c r="N49" s="2" t="s">
        <v>5</v>
      </c>
      <c r="O49" s="2">
        <v>3.383</v>
      </c>
      <c r="P49" s="2">
        <v>2.5659999999999998</v>
      </c>
      <c r="Q49" s="2">
        <v>3.4689999999999999</v>
      </c>
      <c r="S49" s="227" t="s">
        <v>96</v>
      </c>
      <c r="T49" s="218" t="s">
        <v>316</v>
      </c>
      <c r="U49" s="3">
        <v>0.44600000000000001</v>
      </c>
      <c r="V49" s="221">
        <v>0.6</v>
      </c>
    </row>
    <row r="50" spans="2:37" ht="15.75" thickBot="1" x14ac:dyDescent="0.3">
      <c r="B50" s="87"/>
      <c r="C50" s="148">
        <v>14.75</v>
      </c>
      <c r="D50" s="148">
        <v>9.75</v>
      </c>
      <c r="E50" s="148">
        <v>16</v>
      </c>
      <c r="F50" s="148">
        <v>21</v>
      </c>
      <c r="G50" s="149">
        <v>23.5</v>
      </c>
      <c r="H50" s="147"/>
      <c r="I50" s="2" t="s">
        <v>6</v>
      </c>
      <c r="J50" s="2">
        <v>0</v>
      </c>
      <c r="K50" s="2">
        <v>3.7080000000000002</v>
      </c>
      <c r="L50" s="2">
        <v>0</v>
      </c>
      <c r="M50" s="12"/>
      <c r="N50" s="2" t="s">
        <v>6</v>
      </c>
      <c r="O50" s="2">
        <v>1.5129999999999999</v>
      </c>
      <c r="P50" s="2">
        <v>0</v>
      </c>
      <c r="Q50" s="2">
        <v>0</v>
      </c>
      <c r="T50" s="219" t="s">
        <v>317</v>
      </c>
      <c r="U50" s="3">
        <v>0.64200000000000002</v>
      </c>
      <c r="V50" s="222">
        <v>0.4</v>
      </c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pans="2:37" s="17" customFormat="1" ht="15.75" thickBot="1" x14ac:dyDescent="0.3">
      <c r="B51" s="163"/>
      <c r="C51" s="18"/>
      <c r="D51" s="18"/>
      <c r="E51" s="18"/>
      <c r="F51" s="18"/>
      <c r="G51" s="170"/>
      <c r="H51" s="18"/>
      <c r="I51" s="162"/>
      <c r="J51" s="64"/>
      <c r="K51" s="64"/>
      <c r="L51" s="64"/>
      <c r="M51" s="18"/>
      <c r="N51" s="162"/>
      <c r="O51" s="64"/>
      <c r="P51" s="64"/>
      <c r="Q51" s="64"/>
      <c r="R51"/>
      <c r="S51"/>
      <c r="T51" s="218" t="s">
        <v>318</v>
      </c>
      <c r="U51" s="3">
        <v>0.497</v>
      </c>
      <c r="V51" s="221">
        <v>0.4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2:37" ht="15.75" thickBot="1" x14ac:dyDescent="0.3">
      <c r="B52" s="31" t="s">
        <v>14</v>
      </c>
      <c r="C52" s="171">
        <v>2</v>
      </c>
      <c r="D52" s="171" t="s">
        <v>25</v>
      </c>
      <c r="E52" s="171">
        <v>10</v>
      </c>
      <c r="F52" s="171">
        <v>10</v>
      </c>
      <c r="G52" s="172">
        <v>15</v>
      </c>
      <c r="H52" s="78" t="s">
        <v>14</v>
      </c>
      <c r="I52" s="13" t="s">
        <v>488</v>
      </c>
      <c r="J52" s="2">
        <v>8.3689999999999998</v>
      </c>
      <c r="K52" s="2">
        <v>4.383</v>
      </c>
      <c r="L52" s="2">
        <v>16.550999999999998</v>
      </c>
      <c r="M52" s="11" t="s">
        <v>14</v>
      </c>
      <c r="N52" s="13" t="s">
        <v>488</v>
      </c>
      <c r="O52" s="2">
        <v>4.7565</v>
      </c>
      <c r="P52" s="2">
        <v>2.8374999999999999</v>
      </c>
      <c r="Q52" s="2">
        <v>9.4610000000000003</v>
      </c>
      <c r="T52" s="220" t="s">
        <v>319</v>
      </c>
      <c r="U52" s="3">
        <v>0.749</v>
      </c>
      <c r="V52" s="223">
        <v>0.9</v>
      </c>
    </row>
    <row r="53" spans="2:37" ht="15.75" thickBot="1" x14ac:dyDescent="0.3">
      <c r="B53" s="151">
        <v>1</v>
      </c>
      <c r="C53" s="174">
        <v>4.2</v>
      </c>
      <c r="D53" s="152">
        <v>3</v>
      </c>
      <c r="E53" s="152">
        <v>7</v>
      </c>
      <c r="F53" s="152">
        <v>10</v>
      </c>
      <c r="G53" s="153">
        <v>11</v>
      </c>
      <c r="H53" s="146"/>
      <c r="I53" s="2" t="s">
        <v>4</v>
      </c>
      <c r="J53" s="2">
        <v>6.484</v>
      </c>
      <c r="K53" s="2">
        <v>3.577</v>
      </c>
      <c r="L53" s="2">
        <v>11.1275</v>
      </c>
      <c r="M53" s="3"/>
      <c r="N53" s="2" t="s">
        <v>4</v>
      </c>
      <c r="O53" s="2">
        <v>2.6175000000000002</v>
      </c>
      <c r="P53" s="2">
        <v>1.4379999999999999</v>
      </c>
      <c r="Q53" s="2">
        <v>3.6435</v>
      </c>
      <c r="T53" s="11" t="s">
        <v>320</v>
      </c>
      <c r="U53" s="6">
        <v>0.59199999999999997</v>
      </c>
      <c r="V53" s="7">
        <v>0.67249999999999999</v>
      </c>
    </row>
    <row r="54" spans="2:37" x14ac:dyDescent="0.25">
      <c r="B54" s="154">
        <v>2</v>
      </c>
      <c r="C54" s="173" t="s">
        <v>125</v>
      </c>
      <c r="D54" s="150">
        <v>3.5</v>
      </c>
      <c r="E54" s="150">
        <v>7</v>
      </c>
      <c r="F54" s="150">
        <v>9</v>
      </c>
      <c r="G54" s="155">
        <v>16</v>
      </c>
      <c r="H54" s="13"/>
      <c r="I54" s="2" t="s">
        <v>5</v>
      </c>
      <c r="J54" s="2">
        <v>0</v>
      </c>
      <c r="K54" s="2">
        <v>1.3340000000000001</v>
      </c>
      <c r="L54" s="2">
        <v>7.8239999999999998</v>
      </c>
      <c r="M54" s="2"/>
      <c r="N54" s="2" t="s">
        <v>5</v>
      </c>
      <c r="O54" s="2">
        <v>0.88700000000000001</v>
      </c>
      <c r="P54" s="2">
        <v>0</v>
      </c>
      <c r="Q54" s="2">
        <v>0</v>
      </c>
      <c r="R54" s="17"/>
      <c r="AG54" s="17"/>
      <c r="AH54" s="17"/>
      <c r="AI54" s="17"/>
      <c r="AJ54" s="17"/>
      <c r="AK54" s="17"/>
    </row>
    <row r="55" spans="2:37" ht="15.75" thickBot="1" x14ac:dyDescent="0.3">
      <c r="B55" s="87"/>
      <c r="C55" s="148">
        <v>4.2</v>
      </c>
      <c r="D55" s="148">
        <v>3.25</v>
      </c>
      <c r="E55" s="148">
        <v>7</v>
      </c>
      <c r="F55" s="148">
        <v>9.5</v>
      </c>
      <c r="G55" s="149">
        <v>13.5</v>
      </c>
      <c r="H55" s="13"/>
      <c r="I55" s="2" t="s">
        <v>6</v>
      </c>
      <c r="J55" s="2">
        <v>0.11615</v>
      </c>
      <c r="K55" s="2">
        <v>0</v>
      </c>
      <c r="L55" s="2">
        <v>2.0219999999999998</v>
      </c>
      <c r="M55" s="2"/>
      <c r="N55" s="2" t="s">
        <v>6</v>
      </c>
      <c r="O55" s="2">
        <v>0</v>
      </c>
      <c r="P55" s="2">
        <v>0</v>
      </c>
      <c r="Q55" s="2">
        <v>0</v>
      </c>
      <c r="W55" s="17"/>
      <c r="X55" s="17"/>
      <c r="AB55" s="17"/>
      <c r="AC55" s="17"/>
      <c r="AD55" s="17"/>
      <c r="AE55" s="17"/>
      <c r="AF55" s="17"/>
    </row>
    <row r="56" spans="2:37" ht="24.75" thickBot="1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U56" s="32" t="s">
        <v>131</v>
      </c>
      <c r="V56" s="28" t="s">
        <v>132</v>
      </c>
    </row>
    <row r="57" spans="2:37" ht="15.75" thickBot="1" x14ac:dyDescent="0.3">
      <c r="B57" s="12"/>
      <c r="C57" s="156" t="s">
        <v>18</v>
      </c>
      <c r="D57" s="156" t="s">
        <v>19</v>
      </c>
      <c r="E57" s="156" t="s">
        <v>2</v>
      </c>
      <c r="F57" s="156" t="s">
        <v>20</v>
      </c>
      <c r="G57" s="156" t="s">
        <v>21</v>
      </c>
      <c r="H57" s="12"/>
      <c r="I57" s="4"/>
      <c r="J57" s="5" t="s">
        <v>0</v>
      </c>
      <c r="K57" s="6" t="s">
        <v>1</v>
      </c>
      <c r="L57" s="7" t="s">
        <v>2</v>
      </c>
      <c r="M57" s="12"/>
      <c r="N57" s="4"/>
      <c r="O57" s="5" t="s">
        <v>15</v>
      </c>
      <c r="P57" s="6" t="s">
        <v>16</v>
      </c>
      <c r="Q57" s="7" t="s">
        <v>17</v>
      </c>
      <c r="S57" s="25" t="s">
        <v>102</v>
      </c>
      <c r="T57" s="25" t="s">
        <v>3</v>
      </c>
      <c r="U57" s="35">
        <v>25</v>
      </c>
      <c r="V57" s="7">
        <v>36.165999999999997</v>
      </c>
    </row>
    <row r="58" spans="2:37" ht="15.75" thickBot="1" x14ac:dyDescent="0.3">
      <c r="B58" s="31" t="s">
        <v>512</v>
      </c>
      <c r="C58" s="171" t="s">
        <v>27</v>
      </c>
      <c r="D58" s="171" t="s">
        <v>28</v>
      </c>
      <c r="E58" s="171" t="s">
        <v>29</v>
      </c>
      <c r="F58" s="171">
        <v>7</v>
      </c>
      <c r="G58" s="172">
        <v>10</v>
      </c>
      <c r="H58" s="78" t="s">
        <v>512</v>
      </c>
      <c r="I58" s="13" t="s">
        <v>488</v>
      </c>
      <c r="J58" s="3">
        <v>1.1399999999999999</v>
      </c>
      <c r="K58" s="3">
        <v>0.59199999999999997</v>
      </c>
      <c r="L58" s="3">
        <v>5.2119999999999997</v>
      </c>
      <c r="M58" s="11" t="s">
        <v>512</v>
      </c>
      <c r="N58" s="13" t="s">
        <v>488</v>
      </c>
      <c r="O58" s="3">
        <v>1.1825000000000001</v>
      </c>
      <c r="P58" s="3">
        <v>6.7249999999999996</v>
      </c>
      <c r="Q58" s="3">
        <v>5.7385000000000002</v>
      </c>
      <c r="S58" s="25"/>
      <c r="T58" s="38" t="s">
        <v>8</v>
      </c>
      <c r="U58" s="41">
        <v>20</v>
      </c>
      <c r="V58" s="43">
        <v>19.399999999999999</v>
      </c>
    </row>
    <row r="59" spans="2:37" ht="15.75" thickBot="1" x14ac:dyDescent="0.3">
      <c r="B59" s="151">
        <v>1</v>
      </c>
      <c r="C59" s="152">
        <v>1.5</v>
      </c>
      <c r="D59" s="152">
        <v>0.65</v>
      </c>
      <c r="E59" s="152">
        <v>6</v>
      </c>
      <c r="F59" s="152">
        <v>6.5</v>
      </c>
      <c r="G59" s="153">
        <v>8</v>
      </c>
      <c r="H59" s="146"/>
      <c r="I59" s="2" t="s">
        <v>4</v>
      </c>
      <c r="J59" s="2">
        <v>1.143</v>
      </c>
      <c r="K59" s="2">
        <v>0.57399999999999995</v>
      </c>
      <c r="L59" s="2">
        <v>5.9409999999999998</v>
      </c>
      <c r="M59" s="3"/>
      <c r="N59" s="2" t="s">
        <v>4</v>
      </c>
      <c r="O59" s="2">
        <v>1.3574999999999999</v>
      </c>
      <c r="P59" s="2">
        <v>0.70650000000000002</v>
      </c>
      <c r="Q59" s="2">
        <v>5.9714999999999998</v>
      </c>
      <c r="R59" s="17"/>
      <c r="S59" s="11"/>
      <c r="T59" s="25" t="s">
        <v>9</v>
      </c>
      <c r="U59" s="35">
        <v>20</v>
      </c>
      <c r="V59" s="7">
        <v>19.109000000000002</v>
      </c>
      <c r="AG59" s="17"/>
      <c r="AH59" s="17"/>
      <c r="AI59" s="17"/>
      <c r="AJ59" s="17"/>
      <c r="AK59" s="17"/>
    </row>
    <row r="60" spans="2:37" ht="15.75" thickBot="1" x14ac:dyDescent="0.3">
      <c r="B60" s="154">
        <v>2</v>
      </c>
      <c r="C60" s="150">
        <v>1.5</v>
      </c>
      <c r="D60" s="173" t="s">
        <v>125</v>
      </c>
      <c r="E60" s="150">
        <v>6</v>
      </c>
      <c r="F60" s="150">
        <v>6.5</v>
      </c>
      <c r="G60" s="155">
        <v>8.5</v>
      </c>
      <c r="H60" s="13"/>
      <c r="I60" s="2" t="s">
        <v>5</v>
      </c>
      <c r="J60" s="2">
        <v>0.56699999999999995</v>
      </c>
      <c r="K60" s="2">
        <v>0.47</v>
      </c>
      <c r="L60" s="2">
        <v>5.1589999999999998</v>
      </c>
      <c r="M60" s="2"/>
      <c r="N60" s="2" t="s">
        <v>5</v>
      </c>
      <c r="O60" s="2">
        <v>1.2969999999999999</v>
      </c>
      <c r="P60" s="2">
        <v>0.67349999999999999</v>
      </c>
      <c r="Q60" s="2">
        <v>5.5339999999999998</v>
      </c>
      <c r="S60" s="53"/>
      <c r="T60" s="53"/>
      <c r="U60" s="53"/>
      <c r="V60" s="53"/>
    </row>
    <row r="61" spans="2:37" ht="15.75" thickBot="1" x14ac:dyDescent="0.3">
      <c r="B61" s="87"/>
      <c r="C61" s="148">
        <v>1.5</v>
      </c>
      <c r="D61" s="148">
        <v>0.65</v>
      </c>
      <c r="E61" s="148">
        <v>6</v>
      </c>
      <c r="F61" s="148">
        <v>6.5</v>
      </c>
      <c r="G61" s="149">
        <v>8.25</v>
      </c>
      <c r="H61" s="13"/>
      <c r="I61" s="2" t="s">
        <v>6</v>
      </c>
      <c r="J61" s="2">
        <v>0</v>
      </c>
      <c r="K61" s="2">
        <v>0</v>
      </c>
      <c r="L61" s="2">
        <v>0</v>
      </c>
      <c r="M61" s="2"/>
      <c r="N61" s="2" t="s">
        <v>6</v>
      </c>
      <c r="O61" s="2">
        <v>0</v>
      </c>
      <c r="P61" s="2">
        <v>0</v>
      </c>
      <c r="Q61" s="2"/>
      <c r="S61" s="11" t="s">
        <v>104</v>
      </c>
      <c r="T61" s="25" t="s">
        <v>12</v>
      </c>
      <c r="U61" s="35">
        <v>30</v>
      </c>
      <c r="V61" s="7">
        <v>20.209</v>
      </c>
    </row>
    <row r="62" spans="2:37" ht="15.75" thickBot="1" x14ac:dyDescent="0.3">
      <c r="S62" s="38"/>
      <c r="T62" s="25" t="s">
        <v>11</v>
      </c>
      <c r="U62" s="35">
        <v>11</v>
      </c>
      <c r="V62" s="7">
        <v>12.263</v>
      </c>
    </row>
    <row r="63" spans="2:37" ht="15.75" thickBot="1" x14ac:dyDescent="0.3">
      <c r="C63" t="s">
        <v>489</v>
      </c>
      <c r="D63" t="s">
        <v>490</v>
      </c>
      <c r="E63" t="s">
        <v>491</v>
      </c>
      <c r="J63" s="5" t="s">
        <v>0</v>
      </c>
      <c r="K63" s="6" t="s">
        <v>1</v>
      </c>
      <c r="L63" s="7" t="s">
        <v>2</v>
      </c>
      <c r="S63" s="25"/>
      <c r="T63" s="25" t="s">
        <v>13</v>
      </c>
      <c r="U63" s="35">
        <v>25</v>
      </c>
      <c r="V63" s="7">
        <v>25.597999999999999</v>
      </c>
    </row>
    <row r="64" spans="2:37" ht="15.75" thickBot="1" x14ac:dyDescent="0.3">
      <c r="B64" s="18"/>
      <c r="C64" s="15" t="s">
        <v>19</v>
      </c>
      <c r="D64" s="6" t="s">
        <v>256</v>
      </c>
      <c r="E64" s="6" t="s">
        <v>257</v>
      </c>
      <c r="H64" s="23" t="s">
        <v>295</v>
      </c>
      <c r="J64" s="3">
        <v>0.95499999999999996</v>
      </c>
      <c r="K64" s="3">
        <v>0.44600000000000001</v>
      </c>
      <c r="L64" s="3">
        <v>4.5529999999999999</v>
      </c>
      <c r="S64" s="17"/>
      <c r="T64" s="17"/>
    </row>
    <row r="65" spans="2:22" ht="15.75" thickBot="1" x14ac:dyDescent="0.3">
      <c r="B65" s="11" t="s">
        <v>12</v>
      </c>
      <c r="C65" s="16">
        <v>19</v>
      </c>
      <c r="D65" s="3">
        <v>15.302</v>
      </c>
      <c r="E65" s="3">
        <v>16.5745</v>
      </c>
      <c r="H65" s="1" t="s">
        <v>294</v>
      </c>
      <c r="I65" s="1"/>
      <c r="J65" s="3">
        <v>1.625</v>
      </c>
      <c r="K65" s="3">
        <v>0.64200000000000002</v>
      </c>
      <c r="L65" s="3">
        <v>7.02</v>
      </c>
      <c r="S65" s="25" t="s">
        <v>103</v>
      </c>
      <c r="T65" s="25" t="s">
        <v>7</v>
      </c>
      <c r="U65" s="35">
        <v>12</v>
      </c>
      <c r="V65" s="7">
        <v>13.253</v>
      </c>
    </row>
    <row r="66" spans="2:22" ht="15.75" thickBot="1" x14ac:dyDescent="0.3">
      <c r="B66" s="11" t="s">
        <v>3</v>
      </c>
      <c r="C66" s="14">
        <v>18</v>
      </c>
      <c r="D66" s="2">
        <v>19.632000000000001</v>
      </c>
      <c r="E66" s="2">
        <v>14.0365</v>
      </c>
      <c r="H66" s="1" t="s">
        <v>296</v>
      </c>
      <c r="I66" s="1"/>
      <c r="J66" s="3">
        <v>1.107</v>
      </c>
      <c r="K66" s="3">
        <v>0.497</v>
      </c>
      <c r="L66" s="3">
        <v>4.4290000000000003</v>
      </c>
      <c r="S66" s="38"/>
      <c r="T66" s="38" t="s">
        <v>10</v>
      </c>
      <c r="U66" s="41">
        <v>11</v>
      </c>
      <c r="V66" s="43">
        <v>11.118</v>
      </c>
    </row>
    <row r="67" spans="2:22" ht="15.75" thickBot="1" x14ac:dyDescent="0.3">
      <c r="B67" s="11" t="s">
        <v>7</v>
      </c>
      <c r="C67" s="14">
        <v>4.3</v>
      </c>
      <c r="D67" s="2">
        <v>4.1479999999999997</v>
      </c>
      <c r="E67" s="2">
        <v>3.5880000000000001</v>
      </c>
      <c r="H67" s="1" t="s">
        <v>297</v>
      </c>
      <c r="I67" s="1"/>
      <c r="J67" s="3">
        <v>1.7350000000000001</v>
      </c>
      <c r="K67" s="3">
        <v>0.749</v>
      </c>
      <c r="L67" s="3">
        <v>7.4729999999999999</v>
      </c>
      <c r="S67" s="25"/>
      <c r="T67" s="25" t="s">
        <v>14</v>
      </c>
      <c r="U67" s="35">
        <v>10</v>
      </c>
      <c r="V67" s="7">
        <v>16.550999999999998</v>
      </c>
    </row>
    <row r="68" spans="2:22" ht="15.75" thickBot="1" x14ac:dyDescent="0.3">
      <c r="B68" s="11" t="s">
        <v>10</v>
      </c>
      <c r="C68" s="14">
        <v>4.5</v>
      </c>
      <c r="D68" s="3">
        <v>3.339</v>
      </c>
      <c r="E68" s="3">
        <v>3.2475000000000001</v>
      </c>
      <c r="S68" s="1"/>
      <c r="T68" s="1"/>
      <c r="U68" s="109"/>
      <c r="V68" s="1"/>
    </row>
    <row r="69" spans="2:22" ht="15.75" thickBot="1" x14ac:dyDescent="0.3">
      <c r="B69" s="11" t="s">
        <v>11</v>
      </c>
      <c r="C69" s="14">
        <v>7</v>
      </c>
      <c r="D69" s="2">
        <v>7.7039999999999997</v>
      </c>
      <c r="E69" s="2">
        <v>6.3125</v>
      </c>
      <c r="S69" s="33" t="s">
        <v>105</v>
      </c>
      <c r="T69" s="33" t="s">
        <v>512</v>
      </c>
      <c r="U69" s="47">
        <v>7</v>
      </c>
      <c r="V69" s="49">
        <v>5.2119999999999997</v>
      </c>
    </row>
    <row r="70" spans="2:22" ht="15.75" thickBot="1" x14ac:dyDescent="0.3">
      <c r="B70" s="11" t="s">
        <v>8</v>
      </c>
      <c r="C70" s="14">
        <v>12</v>
      </c>
      <c r="D70" s="3">
        <v>11.098000000000001</v>
      </c>
      <c r="E70" s="3">
        <v>14.129</v>
      </c>
    </row>
    <row r="71" spans="2:22" ht="15.75" thickBot="1" x14ac:dyDescent="0.3">
      <c r="B71" s="11" t="s">
        <v>9</v>
      </c>
      <c r="C71" s="14">
        <v>14</v>
      </c>
      <c r="D71" s="3">
        <v>9.9250000000000007</v>
      </c>
      <c r="E71" s="3">
        <v>9.8795000000000002</v>
      </c>
    </row>
    <row r="72" spans="2:22" ht="15.75" thickBot="1" x14ac:dyDescent="0.3">
      <c r="B72" s="11" t="s">
        <v>13</v>
      </c>
      <c r="C72" s="14">
        <v>13</v>
      </c>
      <c r="D72" s="2">
        <v>15.855</v>
      </c>
      <c r="E72" s="2">
        <v>11.2475</v>
      </c>
      <c r="S72" t="s">
        <v>529</v>
      </c>
    </row>
    <row r="73" spans="2:22" ht="15.75" thickBot="1" x14ac:dyDescent="0.3">
      <c r="B73" s="11" t="s">
        <v>14</v>
      </c>
      <c r="C73" s="14">
        <v>3.5</v>
      </c>
      <c r="D73" s="2">
        <v>4.383</v>
      </c>
      <c r="E73" s="2">
        <v>2.8374999999999999</v>
      </c>
      <c r="H73" s="57" t="s">
        <v>96</v>
      </c>
      <c r="I73" s="58" t="s">
        <v>118</v>
      </c>
      <c r="J73" s="58">
        <v>1</v>
      </c>
      <c r="K73" s="59">
        <v>1.5</v>
      </c>
      <c r="M73" s="22" t="s">
        <v>96</v>
      </c>
      <c r="N73" s="14" t="s">
        <v>307</v>
      </c>
      <c r="O73" s="14">
        <v>0.8</v>
      </c>
      <c r="S73" t="s">
        <v>530</v>
      </c>
    </row>
    <row r="74" spans="2:22" ht="24.75" thickBot="1" x14ac:dyDescent="0.3">
      <c r="B74" s="11" t="s">
        <v>512</v>
      </c>
      <c r="C74" s="14">
        <v>0.9</v>
      </c>
      <c r="D74" s="3">
        <v>0.59199999999999997</v>
      </c>
      <c r="E74" s="3">
        <v>6.7249999999999996</v>
      </c>
      <c r="H74" s="57"/>
      <c r="I74" s="58"/>
      <c r="J74" s="58">
        <v>2</v>
      </c>
      <c r="K74" s="59">
        <v>0.9</v>
      </c>
      <c r="M74" s="57" t="s">
        <v>96</v>
      </c>
      <c r="N74" s="58" t="s">
        <v>118</v>
      </c>
      <c r="O74" s="59">
        <v>1.5</v>
      </c>
      <c r="S74" s="53"/>
      <c r="T74" s="53"/>
      <c r="U74" s="80" t="s">
        <v>130</v>
      </c>
      <c r="V74" s="28" t="s">
        <v>132</v>
      </c>
    </row>
    <row r="75" spans="2:22" ht="15.75" thickBot="1" x14ac:dyDescent="0.3">
      <c r="H75" s="57" t="s">
        <v>96</v>
      </c>
      <c r="I75" s="58" t="s">
        <v>119</v>
      </c>
      <c r="J75" s="58">
        <v>1</v>
      </c>
      <c r="K75" s="59">
        <v>1.6</v>
      </c>
      <c r="M75" s="57" t="s">
        <v>96</v>
      </c>
      <c r="N75" s="58" t="s">
        <v>119</v>
      </c>
      <c r="O75" s="59">
        <v>1.6</v>
      </c>
      <c r="S75" s="25" t="s">
        <v>102</v>
      </c>
      <c r="T75" s="65" t="s">
        <v>3</v>
      </c>
      <c r="U75" s="79">
        <v>13</v>
      </c>
      <c r="V75" s="7">
        <v>36.165999999999997</v>
      </c>
    </row>
    <row r="76" spans="2:22" ht="15.75" thickBot="1" x14ac:dyDescent="0.3">
      <c r="H76" s="57"/>
      <c r="I76" s="58"/>
      <c r="J76" s="58">
        <v>2</v>
      </c>
      <c r="K76" s="59">
        <v>1.6</v>
      </c>
      <c r="M76" s="57" t="s">
        <v>96</v>
      </c>
      <c r="N76" s="58" t="s">
        <v>120</v>
      </c>
      <c r="O76" s="59">
        <v>1.4</v>
      </c>
      <c r="S76" s="25"/>
      <c r="T76" s="25" t="s">
        <v>8</v>
      </c>
      <c r="U76" s="34">
        <v>15</v>
      </c>
      <c r="V76" s="43">
        <v>19.399999999999999</v>
      </c>
    </row>
    <row r="77" spans="2:22" ht="15.75" thickBot="1" x14ac:dyDescent="0.3">
      <c r="H77" s="57" t="s">
        <v>96</v>
      </c>
      <c r="I77" s="58" t="s">
        <v>120</v>
      </c>
      <c r="J77" s="58">
        <v>1</v>
      </c>
      <c r="K77" s="59">
        <v>1.4</v>
      </c>
      <c r="M77" s="57" t="s">
        <v>96</v>
      </c>
      <c r="N77" s="58" t="s">
        <v>121</v>
      </c>
      <c r="O77" s="59">
        <v>1.6</v>
      </c>
      <c r="S77" s="33"/>
      <c r="T77" s="25" t="s">
        <v>9</v>
      </c>
      <c r="U77" s="34">
        <v>12</v>
      </c>
      <c r="V77" s="7">
        <v>19.109000000000002</v>
      </c>
    </row>
    <row r="78" spans="2:22" ht="15.75" thickBot="1" x14ac:dyDescent="0.3">
      <c r="H78" s="57"/>
      <c r="I78" s="58"/>
      <c r="J78" s="58">
        <v>2</v>
      </c>
      <c r="K78" s="59">
        <v>1.1000000000000001</v>
      </c>
      <c r="S78" s="53"/>
      <c r="T78" s="53"/>
      <c r="U78" s="53"/>
      <c r="V78" s="53"/>
    </row>
    <row r="79" spans="2:22" ht="15.75" thickBot="1" x14ac:dyDescent="0.3">
      <c r="H79" s="57" t="s">
        <v>96</v>
      </c>
      <c r="I79" s="58" t="s">
        <v>121</v>
      </c>
      <c r="J79" s="58">
        <v>1</v>
      </c>
      <c r="K79" s="59">
        <v>1.6</v>
      </c>
      <c r="S79" s="65" t="s">
        <v>104</v>
      </c>
      <c r="T79" s="25" t="s">
        <v>12</v>
      </c>
      <c r="U79" s="34">
        <v>17</v>
      </c>
      <c r="V79" s="7">
        <v>20.209</v>
      </c>
    </row>
    <row r="80" spans="2:22" ht="15.75" thickBot="1" x14ac:dyDescent="0.3">
      <c r="H80" s="57"/>
      <c r="I80" s="58"/>
      <c r="J80" s="58">
        <v>2</v>
      </c>
      <c r="K80" s="59">
        <v>1.7</v>
      </c>
      <c r="S80" s="25"/>
      <c r="T80" s="25" t="s">
        <v>11</v>
      </c>
      <c r="U80" s="34">
        <v>5.5</v>
      </c>
      <c r="V80" s="7">
        <v>12.263</v>
      </c>
    </row>
    <row r="81" spans="19:24" ht="15.75" thickBot="1" x14ac:dyDescent="0.3">
      <c r="S81" s="25"/>
      <c r="T81" s="33" t="s">
        <v>13</v>
      </c>
      <c r="U81" s="45">
        <v>15</v>
      </c>
      <c r="V81" s="7">
        <v>25.597999999999999</v>
      </c>
    </row>
    <row r="82" spans="19:24" ht="15.75" thickBot="1" x14ac:dyDescent="0.3">
      <c r="S82" s="17"/>
      <c r="T82" s="17"/>
      <c r="U82" s="17"/>
    </row>
    <row r="83" spans="19:24" ht="15.75" thickBot="1" x14ac:dyDescent="0.3">
      <c r="S83" s="25" t="s">
        <v>103</v>
      </c>
      <c r="T83" s="25" t="s">
        <v>7</v>
      </c>
      <c r="U83" s="34">
        <v>3.6</v>
      </c>
      <c r="V83" s="7">
        <v>13.253</v>
      </c>
    </row>
    <row r="84" spans="19:24" ht="15.75" thickBot="1" x14ac:dyDescent="0.3">
      <c r="S84" s="38"/>
      <c r="T84" s="38" t="s">
        <v>10</v>
      </c>
      <c r="U84" s="39">
        <v>3.6</v>
      </c>
      <c r="V84" s="43">
        <v>11.118</v>
      </c>
    </row>
    <row r="85" spans="19:24" ht="15.75" thickBot="1" x14ac:dyDescent="0.3">
      <c r="S85" s="25"/>
      <c r="T85" s="25" t="s">
        <v>14</v>
      </c>
      <c r="U85" s="34">
        <v>2</v>
      </c>
      <c r="V85" s="7">
        <v>16.550999999999998</v>
      </c>
    </row>
    <row r="86" spans="19:24" ht="15.75" thickBot="1" x14ac:dyDescent="0.3">
      <c r="S86" s="1"/>
      <c r="T86" s="1"/>
      <c r="U86" s="1"/>
      <c r="V86" s="1"/>
    </row>
    <row r="87" spans="19:24" ht="15.75" thickBot="1" x14ac:dyDescent="0.3">
      <c r="S87" s="25" t="s">
        <v>105</v>
      </c>
      <c r="T87" s="25" t="s">
        <v>512</v>
      </c>
      <c r="U87" s="34">
        <v>0.8</v>
      </c>
      <c r="V87" s="49">
        <v>5.2119999999999997</v>
      </c>
    </row>
    <row r="96" spans="19:24" ht="15.75" thickBot="1" x14ac:dyDescent="0.3">
      <c r="T96" s="18" t="s">
        <v>532</v>
      </c>
      <c r="U96" s="17"/>
      <c r="X96" s="17" t="s">
        <v>531</v>
      </c>
    </row>
    <row r="97" spans="18:25" ht="15.75" thickBot="1" x14ac:dyDescent="0.3">
      <c r="R97" s="11"/>
      <c r="S97" s="11"/>
      <c r="T97" s="80" t="s">
        <v>106</v>
      </c>
      <c r="U97" s="192" t="s">
        <v>107</v>
      </c>
      <c r="V97" s="193" t="s">
        <v>108</v>
      </c>
      <c r="W97" s="194" t="s">
        <v>109</v>
      </c>
      <c r="X97" s="195" t="s">
        <v>110</v>
      </c>
      <c r="Y97" s="196" t="s">
        <v>111</v>
      </c>
    </row>
    <row r="98" spans="18:25" ht="15.75" thickBot="1" x14ac:dyDescent="0.3">
      <c r="R98" s="25" t="s">
        <v>102</v>
      </c>
      <c r="S98" s="25" t="s">
        <v>3</v>
      </c>
      <c r="T98" s="34">
        <v>13</v>
      </c>
      <c r="U98" s="6">
        <v>19.632000000000001</v>
      </c>
      <c r="V98" s="35">
        <v>25</v>
      </c>
      <c r="W98" s="5">
        <v>27.934000000000001</v>
      </c>
      <c r="X98" s="6">
        <v>14.0365</v>
      </c>
      <c r="Y98" s="7">
        <v>36.165999999999997</v>
      </c>
    </row>
    <row r="99" spans="18:25" ht="15.75" thickBot="1" x14ac:dyDescent="0.3">
      <c r="R99" s="38" t="s">
        <v>102</v>
      </c>
      <c r="S99" s="38" t="s">
        <v>8</v>
      </c>
      <c r="T99" s="39">
        <v>15</v>
      </c>
      <c r="U99" s="40">
        <v>11.098000000000001</v>
      </c>
      <c r="V99" s="41">
        <v>20</v>
      </c>
      <c r="W99" s="42">
        <v>19.998999999999999</v>
      </c>
      <c r="X99" s="40">
        <v>14.129</v>
      </c>
      <c r="Y99" s="43">
        <v>19.399999999999999</v>
      </c>
    </row>
    <row r="100" spans="18:25" ht="15.75" thickBot="1" x14ac:dyDescent="0.3">
      <c r="R100" s="25" t="s">
        <v>102</v>
      </c>
      <c r="S100" s="25" t="s">
        <v>9</v>
      </c>
      <c r="T100" s="34">
        <v>12</v>
      </c>
      <c r="U100" s="6">
        <v>9.9250000000000007</v>
      </c>
      <c r="V100" s="35">
        <v>20</v>
      </c>
      <c r="W100" s="5">
        <v>18.638999999999999</v>
      </c>
      <c r="X100" s="6">
        <v>9.8795000000000002</v>
      </c>
      <c r="Y100" s="7">
        <v>19.109000000000002</v>
      </c>
    </row>
    <row r="101" spans="18:25" ht="15.75" thickBot="1" x14ac:dyDescent="0.3">
      <c r="R101" s="25" t="s">
        <v>104</v>
      </c>
      <c r="S101" s="25" t="s">
        <v>12</v>
      </c>
      <c r="T101" s="34">
        <v>17</v>
      </c>
      <c r="U101" s="6">
        <v>15.302</v>
      </c>
      <c r="V101" s="35">
        <v>30</v>
      </c>
      <c r="W101" s="5">
        <v>23.341999999999999</v>
      </c>
      <c r="X101" s="6">
        <v>16.5745</v>
      </c>
      <c r="Y101" s="7">
        <v>20.209</v>
      </c>
    </row>
    <row r="102" spans="18:25" ht="15.75" thickBot="1" x14ac:dyDescent="0.3">
      <c r="R102" s="25" t="s">
        <v>104</v>
      </c>
      <c r="S102" s="25" t="s">
        <v>11</v>
      </c>
      <c r="T102" s="34">
        <v>5.5</v>
      </c>
      <c r="U102" s="6">
        <v>7.7039999999999997</v>
      </c>
      <c r="V102" s="35">
        <v>11</v>
      </c>
      <c r="W102" s="5">
        <v>8.7780000000000005</v>
      </c>
      <c r="X102" s="6">
        <v>6.3125</v>
      </c>
      <c r="Y102" s="7">
        <v>12.263</v>
      </c>
    </row>
    <row r="103" spans="18:25" ht="15.75" thickBot="1" x14ac:dyDescent="0.3">
      <c r="R103" s="38" t="s">
        <v>104</v>
      </c>
      <c r="S103" s="38" t="s">
        <v>13</v>
      </c>
      <c r="T103" s="39">
        <v>15</v>
      </c>
      <c r="U103" s="40">
        <v>15.855</v>
      </c>
      <c r="V103" s="41">
        <v>25</v>
      </c>
      <c r="W103" s="81">
        <v>14.6</v>
      </c>
      <c r="X103" s="40">
        <v>11.2475</v>
      </c>
      <c r="Y103" s="43">
        <v>25.597999999999999</v>
      </c>
    </row>
    <row r="104" spans="18:25" ht="15.75" thickBot="1" x14ac:dyDescent="0.3">
      <c r="R104" s="25" t="s">
        <v>103</v>
      </c>
      <c r="S104" s="25" t="s">
        <v>7</v>
      </c>
      <c r="T104" s="34">
        <v>3.6</v>
      </c>
      <c r="U104" s="6">
        <v>4.1479999999999997</v>
      </c>
      <c r="V104" s="35">
        <v>12</v>
      </c>
      <c r="W104" s="5">
        <v>7.0410000000000004</v>
      </c>
      <c r="X104" s="6">
        <v>3.5880000000000001</v>
      </c>
      <c r="Y104" s="7">
        <v>13.253</v>
      </c>
    </row>
    <row r="105" spans="18:25" ht="15.75" thickBot="1" x14ac:dyDescent="0.3">
      <c r="R105" s="38" t="s">
        <v>103</v>
      </c>
      <c r="S105" s="38" t="s">
        <v>10</v>
      </c>
      <c r="T105" s="39">
        <v>3.6</v>
      </c>
      <c r="U105" s="40">
        <v>3.339</v>
      </c>
      <c r="V105" s="41">
        <v>11</v>
      </c>
      <c r="W105" s="42">
        <v>5.9850000000000003</v>
      </c>
      <c r="X105" s="40">
        <v>3.2475000000000001</v>
      </c>
      <c r="Y105" s="43">
        <v>11.118</v>
      </c>
    </row>
    <row r="106" spans="18:25" ht="15.75" thickBot="1" x14ac:dyDescent="0.3">
      <c r="R106" s="25" t="s">
        <v>103</v>
      </c>
      <c r="S106" s="25" t="s">
        <v>14</v>
      </c>
      <c r="T106" s="34">
        <v>2</v>
      </c>
      <c r="U106" s="6">
        <v>4.383</v>
      </c>
      <c r="V106" s="35">
        <v>10</v>
      </c>
      <c r="W106" s="5">
        <v>8.3689999999999998</v>
      </c>
      <c r="X106" s="6">
        <v>2.8374999999999999</v>
      </c>
      <c r="Y106" s="7">
        <v>16.550999999999998</v>
      </c>
    </row>
    <row r="107" spans="18:25" ht="15.75" thickBot="1" x14ac:dyDescent="0.3">
      <c r="R107" s="33" t="s">
        <v>105</v>
      </c>
      <c r="S107" s="33" t="s">
        <v>512</v>
      </c>
      <c r="T107" s="45">
        <v>0.8</v>
      </c>
      <c r="U107" s="46">
        <v>0.59199999999999997</v>
      </c>
      <c r="V107" s="47">
        <v>7</v>
      </c>
      <c r="W107" s="48">
        <v>1.1399999999999999</v>
      </c>
      <c r="X107" s="46">
        <v>0.67249999999999999</v>
      </c>
      <c r="Y107" s="49">
        <v>5.2119999999999997</v>
      </c>
    </row>
  </sheetData>
  <mergeCells count="3">
    <mergeCell ref="J4:K4"/>
    <mergeCell ref="L4:M4"/>
    <mergeCell ref="N4:O4"/>
  </mergeCells>
  <phoneticPr fontId="23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28" workbookViewId="0">
      <selection activeCell="N36" sqref="N36"/>
    </sheetView>
  </sheetViews>
  <sheetFormatPr defaultRowHeight="15" x14ac:dyDescent="0.25"/>
  <sheetData>
    <row r="1" spans="1:14" x14ac:dyDescent="0.25">
      <c r="B1" s="232"/>
      <c r="C1" s="233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234" t="s">
        <v>326</v>
      </c>
      <c r="B2" s="234"/>
      <c r="C2" s="235">
        <v>41918</v>
      </c>
      <c r="D2" s="236"/>
      <c r="E2" s="236"/>
      <c r="F2" s="1"/>
      <c r="G2" s="1"/>
      <c r="H2" s="1"/>
      <c r="I2" s="1"/>
      <c r="J2" s="1"/>
      <c r="K2" s="1"/>
      <c r="L2" s="1"/>
      <c r="M2" s="1"/>
    </row>
    <row r="3" spans="1:14" x14ac:dyDescent="0.25">
      <c r="A3" s="237" t="s">
        <v>327</v>
      </c>
      <c r="B3" s="238"/>
      <c r="C3" s="239" t="s">
        <v>328</v>
      </c>
      <c r="D3" s="238"/>
      <c r="E3" s="238"/>
    </row>
    <row r="4" spans="1:14" x14ac:dyDescent="0.25">
      <c r="A4" s="237" t="s">
        <v>329</v>
      </c>
      <c r="B4" s="238"/>
      <c r="C4" s="239">
        <v>4</v>
      </c>
      <c r="D4" s="238"/>
      <c r="E4" s="238"/>
    </row>
    <row r="5" spans="1:14" x14ac:dyDescent="0.25">
      <c r="A5" s="237" t="s">
        <v>330</v>
      </c>
      <c r="B5" s="238"/>
      <c r="C5" s="239" t="s">
        <v>328</v>
      </c>
      <c r="D5" s="238"/>
      <c r="E5" s="238"/>
    </row>
    <row r="6" spans="1:14" x14ac:dyDescent="0.25">
      <c r="A6" s="232"/>
      <c r="B6" s="1"/>
      <c r="C6" s="240"/>
      <c r="D6" s="1"/>
      <c r="E6" s="1"/>
    </row>
    <row r="7" spans="1:14" x14ac:dyDescent="0.25">
      <c r="A7" s="232"/>
      <c r="B7" s="1"/>
      <c r="C7" s="240"/>
      <c r="D7" s="1"/>
      <c r="E7" s="1"/>
    </row>
    <row r="8" spans="1:14" ht="15.75" thickBot="1" x14ac:dyDescent="0.3">
      <c r="A8" s="241"/>
      <c r="B8" s="242">
        <v>1</v>
      </c>
      <c r="C8" s="242">
        <v>2</v>
      </c>
      <c r="D8" s="242">
        <v>3</v>
      </c>
      <c r="E8" s="242">
        <v>4</v>
      </c>
      <c r="F8" s="242">
        <v>5</v>
      </c>
      <c r="G8" s="242">
        <v>6</v>
      </c>
      <c r="H8" s="242">
        <v>7</v>
      </c>
      <c r="I8" s="242">
        <v>8</v>
      </c>
      <c r="J8" s="242">
        <v>9</v>
      </c>
      <c r="K8" s="242">
        <v>10</v>
      </c>
      <c r="L8" s="242">
        <v>11</v>
      </c>
      <c r="M8" s="242">
        <v>12</v>
      </c>
    </row>
    <row r="9" spans="1:14" x14ac:dyDescent="0.25">
      <c r="A9" s="243"/>
      <c r="B9" s="244" t="s">
        <v>331</v>
      </c>
      <c r="C9" s="245" t="s">
        <v>331</v>
      </c>
      <c r="D9" s="246" t="s">
        <v>332</v>
      </c>
      <c r="E9" s="247" t="s">
        <v>331</v>
      </c>
      <c r="F9" s="248" t="s">
        <v>333</v>
      </c>
      <c r="G9" s="249" t="s">
        <v>333</v>
      </c>
      <c r="H9" s="249" t="s">
        <v>333</v>
      </c>
      <c r="I9" s="250" t="s">
        <v>334</v>
      </c>
      <c r="J9" s="251" t="s">
        <v>334</v>
      </c>
      <c r="K9" s="252" t="s">
        <v>335</v>
      </c>
      <c r="L9" s="253" t="s">
        <v>335</v>
      </c>
      <c r="M9" s="254" t="s">
        <v>335</v>
      </c>
      <c r="N9" s="17"/>
    </row>
    <row r="10" spans="1:14" x14ac:dyDescent="0.25">
      <c r="A10" s="255" t="s">
        <v>336</v>
      </c>
      <c r="B10" s="256" t="s">
        <v>337</v>
      </c>
      <c r="C10" s="257" t="s">
        <v>338</v>
      </c>
      <c r="D10" s="257" t="s">
        <v>339</v>
      </c>
      <c r="E10" s="258" t="s">
        <v>105</v>
      </c>
      <c r="F10" s="259" t="s">
        <v>340</v>
      </c>
      <c r="G10" s="260" t="s">
        <v>341</v>
      </c>
      <c r="H10" s="260" t="s">
        <v>342</v>
      </c>
      <c r="I10" s="261" t="s">
        <v>343</v>
      </c>
      <c r="J10" s="262" t="s">
        <v>105</v>
      </c>
      <c r="K10" s="263" t="s">
        <v>344</v>
      </c>
      <c r="L10" s="264" t="s">
        <v>345</v>
      </c>
      <c r="M10" s="265" t="s">
        <v>346</v>
      </c>
      <c r="N10" s="17"/>
    </row>
    <row r="11" spans="1:14" x14ac:dyDescent="0.25">
      <c r="A11" s="266"/>
      <c r="B11" s="267" t="s">
        <v>4</v>
      </c>
      <c r="C11" s="268" t="s">
        <v>4</v>
      </c>
      <c r="D11" s="268" t="s">
        <v>4</v>
      </c>
      <c r="E11" s="269" t="s">
        <v>4</v>
      </c>
      <c r="F11" s="270" t="s">
        <v>4</v>
      </c>
      <c r="G11" s="271" t="s">
        <v>4</v>
      </c>
      <c r="H11" s="271" t="s">
        <v>4</v>
      </c>
      <c r="I11" s="272" t="s">
        <v>4</v>
      </c>
      <c r="J11" s="273" t="s">
        <v>4</v>
      </c>
      <c r="K11" s="274" t="s">
        <v>4</v>
      </c>
      <c r="L11" s="275" t="s">
        <v>4</v>
      </c>
      <c r="M11" s="276" t="s">
        <v>4</v>
      </c>
      <c r="N11" s="17"/>
    </row>
    <row r="12" spans="1:14" x14ac:dyDescent="0.25">
      <c r="A12" s="243"/>
      <c r="B12" s="277"/>
      <c r="C12" s="278"/>
      <c r="D12" s="278"/>
      <c r="E12" s="279"/>
      <c r="F12" s="280"/>
      <c r="G12" s="281"/>
      <c r="H12" s="281"/>
      <c r="I12" s="282"/>
      <c r="J12" s="283"/>
      <c r="K12" s="284"/>
      <c r="L12" s="285"/>
      <c r="M12" s="286"/>
      <c r="N12" s="17"/>
    </row>
    <row r="13" spans="1:14" x14ac:dyDescent="0.25">
      <c r="A13" s="255" t="s">
        <v>347</v>
      </c>
      <c r="B13" s="256"/>
      <c r="C13" s="257"/>
      <c r="D13" s="257"/>
      <c r="E13" s="287"/>
      <c r="F13" s="259"/>
      <c r="G13" s="260"/>
      <c r="H13" s="260"/>
      <c r="I13" s="261"/>
      <c r="J13" s="288"/>
      <c r="K13" s="263"/>
      <c r="L13" s="289"/>
      <c r="M13" s="290"/>
      <c r="N13" s="17"/>
    </row>
    <row r="14" spans="1:14" x14ac:dyDescent="0.25">
      <c r="A14" s="266"/>
      <c r="B14" s="267" t="s">
        <v>5</v>
      </c>
      <c r="C14" s="268" t="s">
        <v>5</v>
      </c>
      <c r="D14" s="268" t="s">
        <v>5</v>
      </c>
      <c r="E14" s="269" t="s">
        <v>5</v>
      </c>
      <c r="F14" s="270" t="s">
        <v>5</v>
      </c>
      <c r="G14" s="271" t="s">
        <v>5</v>
      </c>
      <c r="H14" s="271" t="s">
        <v>5</v>
      </c>
      <c r="I14" s="272" t="s">
        <v>5</v>
      </c>
      <c r="J14" s="273" t="s">
        <v>5</v>
      </c>
      <c r="K14" s="274" t="s">
        <v>5</v>
      </c>
      <c r="L14" s="275" t="s">
        <v>5</v>
      </c>
      <c r="M14" s="276" t="s">
        <v>5</v>
      </c>
      <c r="N14" s="17"/>
    </row>
    <row r="15" spans="1:14" x14ac:dyDescent="0.25">
      <c r="A15" s="243"/>
      <c r="B15" s="277"/>
      <c r="C15" s="278"/>
      <c r="D15" s="278"/>
      <c r="E15" s="279"/>
      <c r="F15" s="280"/>
      <c r="G15" s="281"/>
      <c r="H15" s="281"/>
      <c r="I15" s="282"/>
      <c r="J15" s="283"/>
      <c r="K15" s="284"/>
      <c r="L15" s="285"/>
      <c r="M15" s="286"/>
      <c r="N15" s="17"/>
    </row>
    <row r="16" spans="1:14" x14ac:dyDescent="0.25">
      <c r="A16" s="255" t="s">
        <v>348</v>
      </c>
      <c r="B16" s="256"/>
      <c r="C16" s="257"/>
      <c r="D16" s="257"/>
      <c r="E16" s="287"/>
      <c r="F16" s="259"/>
      <c r="G16" s="260"/>
      <c r="H16" s="260"/>
      <c r="I16" s="261"/>
      <c r="J16" s="288"/>
      <c r="K16" s="263"/>
      <c r="L16" s="289"/>
      <c r="M16" s="290"/>
      <c r="N16" s="17"/>
    </row>
    <row r="17" spans="1:14" x14ac:dyDescent="0.25">
      <c r="A17" s="266"/>
      <c r="B17" s="267" t="s">
        <v>6</v>
      </c>
      <c r="C17" s="268" t="s">
        <v>6</v>
      </c>
      <c r="D17" s="268" t="s">
        <v>6</v>
      </c>
      <c r="E17" s="269" t="s">
        <v>6</v>
      </c>
      <c r="F17" s="270" t="s">
        <v>6</v>
      </c>
      <c r="G17" s="271" t="s">
        <v>6</v>
      </c>
      <c r="H17" s="271" t="s">
        <v>6</v>
      </c>
      <c r="I17" s="272" t="s">
        <v>6</v>
      </c>
      <c r="J17" s="273" t="s">
        <v>6</v>
      </c>
      <c r="K17" s="274" t="s">
        <v>6</v>
      </c>
      <c r="L17" s="275" t="s">
        <v>6</v>
      </c>
      <c r="M17" s="276" t="s">
        <v>6</v>
      </c>
      <c r="N17" s="17"/>
    </row>
    <row r="18" spans="1:14" x14ac:dyDescent="0.25">
      <c r="A18" s="243"/>
      <c r="B18" s="277"/>
      <c r="C18" s="278"/>
      <c r="D18" s="278"/>
      <c r="E18" s="279"/>
      <c r="F18" s="280"/>
      <c r="G18" s="281"/>
      <c r="H18" s="281"/>
      <c r="I18" s="282"/>
      <c r="J18" s="283"/>
      <c r="K18" s="284"/>
      <c r="L18" s="285"/>
      <c r="M18" s="286"/>
      <c r="N18" s="17"/>
    </row>
    <row r="19" spans="1:14" x14ac:dyDescent="0.25">
      <c r="A19" s="255" t="s">
        <v>349</v>
      </c>
      <c r="B19" s="256"/>
      <c r="C19" s="257"/>
      <c r="D19" s="257"/>
      <c r="E19" s="287"/>
      <c r="F19" s="259"/>
      <c r="G19" s="260"/>
      <c r="H19" s="260"/>
      <c r="I19" s="261"/>
      <c r="J19" s="288"/>
      <c r="K19" s="263"/>
      <c r="L19" s="289"/>
      <c r="M19" s="290"/>
      <c r="N19" s="17"/>
    </row>
    <row r="20" spans="1:14" x14ac:dyDescent="0.25">
      <c r="A20" s="266"/>
      <c r="B20" s="267" t="s">
        <v>350</v>
      </c>
      <c r="C20" s="268" t="s">
        <v>350</v>
      </c>
      <c r="D20" s="268" t="s">
        <v>350</v>
      </c>
      <c r="E20" s="269" t="s">
        <v>350</v>
      </c>
      <c r="F20" s="270" t="s">
        <v>350</v>
      </c>
      <c r="G20" s="271" t="s">
        <v>350</v>
      </c>
      <c r="H20" s="271" t="s">
        <v>350</v>
      </c>
      <c r="I20" s="272" t="s">
        <v>350</v>
      </c>
      <c r="J20" s="273" t="s">
        <v>350</v>
      </c>
      <c r="K20" s="274" t="s">
        <v>350</v>
      </c>
      <c r="L20" s="275" t="s">
        <v>350</v>
      </c>
      <c r="M20" s="276" t="s">
        <v>350</v>
      </c>
      <c r="N20" s="17"/>
    </row>
    <row r="21" spans="1:14" x14ac:dyDescent="0.25">
      <c r="A21" s="243"/>
      <c r="B21" s="277"/>
      <c r="C21" s="278"/>
      <c r="D21" s="278"/>
      <c r="E21" s="279"/>
      <c r="F21" s="280"/>
      <c r="G21" s="281"/>
      <c r="H21" s="281"/>
      <c r="I21" s="282"/>
      <c r="J21" s="283"/>
      <c r="K21" s="284"/>
      <c r="L21" s="285"/>
      <c r="M21" s="286"/>
      <c r="N21" s="17"/>
    </row>
    <row r="22" spans="1:14" x14ac:dyDescent="0.25">
      <c r="A22" s="255" t="s">
        <v>351</v>
      </c>
      <c r="B22" s="291" t="s">
        <v>352</v>
      </c>
      <c r="C22" s="292" t="s">
        <v>352</v>
      </c>
      <c r="D22" s="292" t="s">
        <v>352</v>
      </c>
      <c r="E22" s="258" t="s">
        <v>352</v>
      </c>
      <c r="F22" s="293" t="s">
        <v>352</v>
      </c>
      <c r="G22" s="294" t="s">
        <v>352</v>
      </c>
      <c r="H22" s="294" t="s">
        <v>352</v>
      </c>
      <c r="I22" s="295" t="s">
        <v>352</v>
      </c>
      <c r="J22" s="262" t="s">
        <v>352</v>
      </c>
      <c r="K22" s="296" t="s">
        <v>352</v>
      </c>
      <c r="L22" s="264" t="s">
        <v>352</v>
      </c>
      <c r="M22" s="265" t="s">
        <v>352</v>
      </c>
      <c r="N22" s="17"/>
    </row>
    <row r="23" spans="1:14" ht="15.75" thickBot="1" x14ac:dyDescent="0.3">
      <c r="A23" s="266"/>
      <c r="B23" s="297"/>
      <c r="C23" s="298"/>
      <c r="D23" s="298"/>
      <c r="E23" s="299"/>
      <c r="F23" s="300"/>
      <c r="G23" s="301"/>
      <c r="H23" s="301"/>
      <c r="I23" s="302"/>
      <c r="J23" s="303"/>
      <c r="K23" s="304"/>
      <c r="L23" s="305"/>
      <c r="M23" s="306"/>
      <c r="N23" s="17"/>
    </row>
    <row r="24" spans="1:14" x14ac:dyDescent="0.25">
      <c r="A24" s="243"/>
      <c r="B24" s="307" t="s">
        <v>33</v>
      </c>
      <c r="C24" s="308"/>
      <c r="D24" s="309"/>
      <c r="E24" s="310" t="s">
        <v>33</v>
      </c>
      <c r="F24" s="311"/>
      <c r="G24" s="312"/>
      <c r="H24" s="313" t="s">
        <v>353</v>
      </c>
      <c r="I24" s="314"/>
      <c r="J24" s="315"/>
      <c r="K24" s="316"/>
      <c r="L24" s="316"/>
      <c r="M24" s="317"/>
      <c r="N24" s="17"/>
    </row>
    <row r="25" spans="1:14" x14ac:dyDescent="0.25">
      <c r="A25" s="255" t="s">
        <v>354</v>
      </c>
      <c r="B25" s="318" t="s">
        <v>355</v>
      </c>
      <c r="C25" s="319" t="s">
        <v>355</v>
      </c>
      <c r="D25" s="320" t="s">
        <v>356</v>
      </c>
      <c r="E25" s="318" t="s">
        <v>357</v>
      </c>
      <c r="F25" s="318" t="s">
        <v>357</v>
      </c>
      <c r="G25" s="321" t="s">
        <v>356</v>
      </c>
      <c r="H25" s="322" t="s">
        <v>102</v>
      </c>
      <c r="I25" s="323"/>
      <c r="J25" s="324"/>
      <c r="K25" s="323"/>
      <c r="L25" s="323"/>
      <c r="M25" s="317"/>
      <c r="N25" s="17"/>
    </row>
    <row r="26" spans="1:14" ht="15.75" thickBot="1" x14ac:dyDescent="0.3">
      <c r="A26" s="266"/>
      <c r="B26" s="325"/>
      <c r="C26" s="326"/>
      <c r="D26" s="327"/>
      <c r="E26" s="325"/>
      <c r="F26" s="326"/>
      <c r="G26" s="328"/>
      <c r="H26" s="329" t="s">
        <v>4</v>
      </c>
      <c r="I26" s="330" t="s">
        <v>5</v>
      </c>
      <c r="J26" s="331" t="s">
        <v>6</v>
      </c>
      <c r="K26" s="330" t="s">
        <v>350</v>
      </c>
      <c r="L26" s="330" t="s">
        <v>352</v>
      </c>
      <c r="M26" s="332"/>
      <c r="N26" s="17"/>
    </row>
    <row r="27" spans="1:14" x14ac:dyDescent="0.25">
      <c r="A27" s="243"/>
      <c r="B27" s="310" t="s">
        <v>33</v>
      </c>
      <c r="C27" s="311"/>
      <c r="D27" s="333"/>
      <c r="E27" s="310" t="s">
        <v>33</v>
      </c>
      <c r="F27" s="311"/>
      <c r="G27" s="312"/>
      <c r="H27" s="334" t="s">
        <v>358</v>
      </c>
      <c r="I27" s="323"/>
      <c r="J27" s="316"/>
      <c r="K27" s="316"/>
      <c r="L27" s="316"/>
      <c r="M27" s="335"/>
      <c r="N27" s="17"/>
    </row>
    <row r="28" spans="1:14" x14ac:dyDescent="0.25">
      <c r="A28" s="255" t="s">
        <v>359</v>
      </c>
      <c r="B28" s="318" t="s">
        <v>360</v>
      </c>
      <c r="C28" s="318" t="s">
        <v>360</v>
      </c>
      <c r="D28" s="320" t="s">
        <v>356</v>
      </c>
      <c r="E28" s="318" t="s">
        <v>361</v>
      </c>
      <c r="F28" s="318" t="s">
        <v>361</v>
      </c>
      <c r="G28" s="321" t="s">
        <v>356</v>
      </c>
      <c r="H28" s="322" t="s">
        <v>104</v>
      </c>
      <c r="I28" s="323"/>
      <c r="J28" s="323"/>
      <c r="K28" s="323"/>
      <c r="L28" s="323"/>
      <c r="M28" s="317"/>
      <c r="N28" s="17"/>
    </row>
    <row r="29" spans="1:14" ht="15.75" thickBot="1" x14ac:dyDescent="0.3">
      <c r="A29" s="266"/>
      <c r="B29" s="325"/>
      <c r="C29" s="326"/>
      <c r="D29" s="327"/>
      <c r="E29" s="325"/>
      <c r="F29" s="326"/>
      <c r="G29" s="328"/>
      <c r="H29" s="329" t="s">
        <v>4</v>
      </c>
      <c r="I29" s="330" t="s">
        <v>5</v>
      </c>
      <c r="J29" s="331" t="s">
        <v>6</v>
      </c>
      <c r="K29" s="330" t="s">
        <v>350</v>
      </c>
      <c r="L29" s="330" t="s">
        <v>352</v>
      </c>
      <c r="M29" s="332"/>
      <c r="N29" s="17"/>
    </row>
    <row r="30" spans="1:14" x14ac:dyDescent="0.25">
      <c r="A30" s="243"/>
      <c r="B30" s="336" t="s">
        <v>33</v>
      </c>
      <c r="C30" s="336"/>
      <c r="D30" s="336"/>
      <c r="E30" s="336" t="s">
        <v>362</v>
      </c>
      <c r="F30" s="336"/>
      <c r="G30" s="337"/>
      <c r="H30" s="338" t="s">
        <v>335</v>
      </c>
      <c r="I30" s="339"/>
      <c r="J30" s="340"/>
      <c r="K30" s="340"/>
      <c r="L30" s="340"/>
      <c r="M30" s="341"/>
      <c r="N30" s="17"/>
    </row>
    <row r="31" spans="1:14" x14ac:dyDescent="0.25">
      <c r="A31" s="255" t="s">
        <v>363</v>
      </c>
      <c r="B31" s="336" t="s">
        <v>364</v>
      </c>
      <c r="C31" s="336" t="s">
        <v>365</v>
      </c>
      <c r="D31" s="336" t="s">
        <v>356</v>
      </c>
      <c r="E31" s="336" t="s">
        <v>366</v>
      </c>
      <c r="F31" s="336" t="s">
        <v>366</v>
      </c>
      <c r="G31" s="337" t="s">
        <v>356</v>
      </c>
      <c r="H31" s="342" t="s">
        <v>342</v>
      </c>
      <c r="I31" s="343"/>
      <c r="J31" s="343"/>
      <c r="K31" s="343"/>
      <c r="L31" s="343"/>
      <c r="M31" s="317"/>
      <c r="N31" s="17"/>
    </row>
    <row r="32" spans="1:14" ht="15.75" thickBot="1" x14ac:dyDescent="0.3">
      <c r="A32" s="266"/>
      <c r="B32" s="344"/>
      <c r="C32" s="344"/>
      <c r="D32" s="344"/>
      <c r="E32" s="344"/>
      <c r="F32" s="344"/>
      <c r="G32" s="345"/>
      <c r="H32" s="346" t="s">
        <v>4</v>
      </c>
      <c r="I32" s="347" t="s">
        <v>5</v>
      </c>
      <c r="J32" s="348" t="s">
        <v>6</v>
      </c>
      <c r="K32" s="347" t="s">
        <v>350</v>
      </c>
      <c r="L32" s="347" t="s">
        <v>352</v>
      </c>
      <c r="M32" s="349"/>
      <c r="N32" s="17"/>
    </row>
    <row r="33" spans="1:2" x14ac:dyDescent="0.25">
      <c r="A33" s="1"/>
      <c r="B33" s="1"/>
    </row>
    <row r="34" spans="1:2" x14ac:dyDescent="0.25">
      <c r="A34" s="18"/>
    </row>
  </sheetData>
  <phoneticPr fontId="2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7"/>
  <sheetViews>
    <sheetView workbookViewId="0">
      <selection activeCell="I23" sqref="I23"/>
    </sheetView>
  </sheetViews>
  <sheetFormatPr defaultRowHeight="15" x14ac:dyDescent="0.25"/>
  <cols>
    <col min="2" max="2" width="11.140625" customWidth="1"/>
    <col min="14" max="14" width="14.28515625" customWidth="1"/>
    <col min="16" max="16" width="12.42578125" customWidth="1"/>
  </cols>
  <sheetData>
    <row r="2" spans="2:17" ht="15.7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7" ht="15.75" thickBot="1" x14ac:dyDescent="0.3">
      <c r="B3" s="19"/>
      <c r="C3" s="458" t="s">
        <v>30</v>
      </c>
      <c r="D3" s="459"/>
      <c r="E3" s="459"/>
      <c r="F3" s="459"/>
      <c r="G3" s="460"/>
      <c r="H3" s="461" t="s">
        <v>31</v>
      </c>
      <c r="I3" s="462"/>
      <c r="J3" s="462"/>
      <c r="K3" s="462"/>
      <c r="L3" s="463"/>
    </row>
    <row r="4" spans="2:17" ht="15.75" thickBot="1" x14ac:dyDescent="0.3">
      <c r="B4" s="20" t="s">
        <v>32</v>
      </c>
      <c r="C4" s="15" t="s">
        <v>0</v>
      </c>
      <c r="D4" s="15" t="s">
        <v>1</v>
      </c>
      <c r="E4" s="15" t="s">
        <v>2</v>
      </c>
      <c r="F4" s="15" t="s">
        <v>20</v>
      </c>
      <c r="G4" s="15" t="s">
        <v>21</v>
      </c>
      <c r="H4" s="21" t="s">
        <v>18</v>
      </c>
      <c r="I4" s="21" t="s">
        <v>19</v>
      </c>
      <c r="J4" s="21" t="s">
        <v>2</v>
      </c>
      <c r="K4" s="21" t="s">
        <v>20</v>
      </c>
      <c r="L4" s="21" t="s">
        <v>21</v>
      </c>
      <c r="N4">
        <v>30</v>
      </c>
    </row>
    <row r="5" spans="2:17" ht="15.75" thickBot="1" x14ac:dyDescent="0.3">
      <c r="B5" s="20" t="s">
        <v>3</v>
      </c>
      <c r="C5" s="14">
        <v>13</v>
      </c>
      <c r="D5" s="14">
        <v>18</v>
      </c>
      <c r="E5" s="14">
        <v>25</v>
      </c>
      <c r="F5" s="14">
        <v>25</v>
      </c>
      <c r="G5" s="14">
        <v>30</v>
      </c>
      <c r="H5" s="14" t="s">
        <v>34</v>
      </c>
      <c r="I5" s="14" t="s">
        <v>35</v>
      </c>
      <c r="J5" s="14" t="s">
        <v>36</v>
      </c>
      <c r="K5" s="14" t="s">
        <v>37</v>
      </c>
      <c r="L5" s="14" t="s">
        <v>38</v>
      </c>
      <c r="N5">
        <v>31</v>
      </c>
    </row>
    <row r="6" spans="2:17" ht="15.75" thickBot="1" x14ac:dyDescent="0.3">
      <c r="B6" s="20" t="s">
        <v>8</v>
      </c>
      <c r="C6" s="14">
        <v>15</v>
      </c>
      <c r="D6" s="14">
        <v>12</v>
      </c>
      <c r="E6" s="14">
        <v>20</v>
      </c>
      <c r="F6" s="14">
        <v>20</v>
      </c>
      <c r="G6" s="14">
        <v>30</v>
      </c>
      <c r="H6" s="14" t="s">
        <v>39</v>
      </c>
      <c r="I6" s="14" t="s">
        <v>40</v>
      </c>
      <c r="J6" s="14" t="s">
        <v>41</v>
      </c>
      <c r="K6" s="14" t="s">
        <v>42</v>
      </c>
      <c r="L6" s="14" t="s">
        <v>43</v>
      </c>
      <c r="N6">
        <v>32</v>
      </c>
    </row>
    <row r="7" spans="2:17" ht="15.75" thickBot="1" x14ac:dyDescent="0.3">
      <c r="B7" s="20" t="s">
        <v>9</v>
      </c>
      <c r="C7" s="14">
        <v>12</v>
      </c>
      <c r="D7" s="14">
        <v>14</v>
      </c>
      <c r="E7" s="14">
        <v>20</v>
      </c>
      <c r="F7" s="14">
        <v>20</v>
      </c>
      <c r="G7" s="14">
        <v>30</v>
      </c>
      <c r="H7" s="14" t="s">
        <v>44</v>
      </c>
      <c r="I7" s="14" t="s">
        <v>45</v>
      </c>
      <c r="J7" s="14" t="s">
        <v>46</v>
      </c>
      <c r="K7" s="14" t="s">
        <v>47</v>
      </c>
      <c r="L7" s="14" t="s">
        <v>48</v>
      </c>
      <c r="N7">
        <v>33</v>
      </c>
    </row>
    <row r="8" spans="2:17" ht="15.75" thickBot="1" x14ac:dyDescent="0.3">
      <c r="B8" s="20" t="s">
        <v>49</v>
      </c>
      <c r="C8" s="14">
        <v>11</v>
      </c>
      <c r="D8" s="14">
        <v>9</v>
      </c>
      <c r="E8" s="14">
        <v>13</v>
      </c>
      <c r="F8" s="14">
        <v>13</v>
      </c>
      <c r="G8" s="14">
        <v>20</v>
      </c>
      <c r="H8" s="14" t="s">
        <v>50</v>
      </c>
      <c r="I8" s="14" t="s">
        <v>51</v>
      </c>
      <c r="J8" s="14" t="s">
        <v>52</v>
      </c>
      <c r="K8" s="14" t="s">
        <v>53</v>
      </c>
      <c r="L8" s="14" t="s">
        <v>54</v>
      </c>
      <c r="N8">
        <v>34</v>
      </c>
    </row>
    <row r="9" spans="2:17" ht="15.75" thickBot="1" x14ac:dyDescent="0.3">
      <c r="B9" s="20"/>
      <c r="C9" s="14"/>
      <c r="D9" s="14"/>
      <c r="E9" s="14"/>
      <c r="F9" s="14"/>
      <c r="G9" s="14"/>
      <c r="H9" s="14"/>
      <c r="I9" s="14"/>
      <c r="J9" s="14"/>
      <c r="K9" s="14"/>
      <c r="L9" s="14"/>
      <c r="N9">
        <v>35</v>
      </c>
    </row>
    <row r="10" spans="2:17" ht="15.75" thickBot="1" x14ac:dyDescent="0.3">
      <c r="B10" s="20" t="s">
        <v>56</v>
      </c>
      <c r="C10" s="14">
        <v>3.6</v>
      </c>
      <c r="D10" s="14">
        <v>4.3</v>
      </c>
      <c r="E10" s="14">
        <v>12</v>
      </c>
      <c r="F10" s="14">
        <v>10</v>
      </c>
      <c r="G10" s="14">
        <v>15</v>
      </c>
      <c r="H10" s="14" t="s">
        <v>57</v>
      </c>
      <c r="I10" s="14" t="s">
        <v>58</v>
      </c>
      <c r="J10" s="14" t="s">
        <v>59</v>
      </c>
      <c r="K10" s="14" t="s">
        <v>60</v>
      </c>
      <c r="L10" s="14" t="s">
        <v>61</v>
      </c>
    </row>
    <row r="11" spans="2:17" ht="15.75" thickBot="1" x14ac:dyDescent="0.3">
      <c r="B11" s="20" t="s">
        <v>62</v>
      </c>
      <c r="C11" s="14">
        <v>3.6</v>
      </c>
      <c r="D11" s="14">
        <v>4.5</v>
      </c>
      <c r="E11" s="14">
        <v>11</v>
      </c>
      <c r="F11" s="14">
        <v>12</v>
      </c>
      <c r="G11" s="14">
        <v>17</v>
      </c>
      <c r="H11" s="14" t="s">
        <v>63</v>
      </c>
      <c r="I11" s="14" t="s">
        <v>64</v>
      </c>
      <c r="J11" s="14" t="s">
        <v>65</v>
      </c>
      <c r="K11" s="14" t="s">
        <v>66</v>
      </c>
      <c r="L11" s="14" t="s">
        <v>67</v>
      </c>
      <c r="P11" s="53" t="s">
        <v>298</v>
      </c>
      <c r="Q11" t="s">
        <v>133</v>
      </c>
    </row>
    <row r="12" spans="2:17" ht="15.75" thickBot="1" x14ac:dyDescent="0.3">
      <c r="B12" s="20" t="s">
        <v>14</v>
      </c>
      <c r="C12" s="14">
        <v>2</v>
      </c>
      <c r="D12" s="14">
        <v>3.5</v>
      </c>
      <c r="E12" s="14">
        <v>10</v>
      </c>
      <c r="F12" s="14">
        <v>10</v>
      </c>
      <c r="G12" s="14">
        <v>15</v>
      </c>
      <c r="H12" s="14" t="s">
        <v>68</v>
      </c>
      <c r="I12" s="14" t="s">
        <v>69</v>
      </c>
      <c r="J12" s="14" t="s">
        <v>70</v>
      </c>
      <c r="K12" s="14" t="s">
        <v>71</v>
      </c>
      <c r="L12" s="14" t="s">
        <v>72</v>
      </c>
      <c r="N12" s="53" t="s">
        <v>129</v>
      </c>
      <c r="O12" s="52" t="s">
        <v>299</v>
      </c>
      <c r="P12">
        <v>13</v>
      </c>
      <c r="Q12">
        <v>30.63</v>
      </c>
    </row>
    <row r="13" spans="2:17" ht="15.75" thickBot="1" x14ac:dyDescent="0.3">
      <c r="B13" s="20"/>
      <c r="C13" s="14"/>
      <c r="D13" s="14"/>
      <c r="E13" s="14"/>
      <c r="F13" s="14"/>
      <c r="G13" s="14"/>
      <c r="H13" s="14"/>
      <c r="I13" s="14"/>
      <c r="J13" s="14"/>
      <c r="K13" s="14"/>
      <c r="L13" s="14"/>
      <c r="O13" t="s">
        <v>300</v>
      </c>
      <c r="P13">
        <v>18</v>
      </c>
      <c r="Q13">
        <v>30.67</v>
      </c>
    </row>
    <row r="14" spans="2:17" ht="15.75" thickBot="1" x14ac:dyDescent="0.3">
      <c r="B14" s="20" t="s">
        <v>74</v>
      </c>
      <c r="C14" s="14">
        <v>17</v>
      </c>
      <c r="D14" s="14">
        <v>19</v>
      </c>
      <c r="E14" s="14">
        <v>30</v>
      </c>
      <c r="F14" s="14">
        <v>30</v>
      </c>
      <c r="G14" s="14">
        <v>35</v>
      </c>
      <c r="H14" s="14" t="s">
        <v>66</v>
      </c>
      <c r="I14" s="14" t="s">
        <v>75</v>
      </c>
      <c r="J14" s="14" t="s">
        <v>76</v>
      </c>
      <c r="K14" s="14" t="s">
        <v>77</v>
      </c>
      <c r="L14" s="14" t="s">
        <v>78</v>
      </c>
      <c r="N14" s="53" t="s">
        <v>127</v>
      </c>
      <c r="O14" s="52" t="s">
        <v>301</v>
      </c>
      <c r="P14">
        <v>25</v>
      </c>
      <c r="Q14">
        <v>30.44</v>
      </c>
    </row>
    <row r="15" spans="2:17" ht="15.75" thickBot="1" x14ac:dyDescent="0.3">
      <c r="B15" s="20" t="s">
        <v>79</v>
      </c>
      <c r="C15" s="14">
        <v>5.5</v>
      </c>
      <c r="D15" s="14">
        <v>7</v>
      </c>
      <c r="E15" s="14">
        <v>11</v>
      </c>
      <c r="F15" s="14">
        <v>12</v>
      </c>
      <c r="G15" s="14">
        <v>15</v>
      </c>
      <c r="H15" s="14" t="s">
        <v>80</v>
      </c>
      <c r="I15" s="14" t="s">
        <v>81</v>
      </c>
      <c r="J15" s="14" t="s">
        <v>82</v>
      </c>
      <c r="K15" s="14" t="s">
        <v>83</v>
      </c>
      <c r="L15" s="14" t="s">
        <v>84</v>
      </c>
      <c r="O15" s="52" t="s">
        <v>302</v>
      </c>
      <c r="P15">
        <v>25</v>
      </c>
      <c r="Q15">
        <v>30.31</v>
      </c>
    </row>
    <row r="16" spans="2:17" ht="15.75" thickBot="1" x14ac:dyDescent="0.3">
      <c r="B16" s="20" t="s">
        <v>85</v>
      </c>
      <c r="C16" s="14">
        <v>15</v>
      </c>
      <c r="D16" s="14">
        <v>13</v>
      </c>
      <c r="E16" s="14">
        <v>25</v>
      </c>
      <c r="F16" s="14">
        <v>29</v>
      </c>
      <c r="G16" s="14">
        <v>35</v>
      </c>
      <c r="H16" s="14" t="s">
        <v>86</v>
      </c>
      <c r="I16" s="14" t="s">
        <v>87</v>
      </c>
      <c r="J16" s="14" t="s">
        <v>48</v>
      </c>
      <c r="K16" s="14" t="s">
        <v>88</v>
      </c>
      <c r="L16" s="14" t="s">
        <v>89</v>
      </c>
      <c r="N16" s="53" t="s">
        <v>128</v>
      </c>
      <c r="O16" s="53" t="s">
        <v>303</v>
      </c>
      <c r="P16">
        <v>30</v>
      </c>
      <c r="Q16">
        <v>30.36</v>
      </c>
    </row>
    <row r="17" spans="2:12" ht="15.75" thickBot="1" x14ac:dyDescent="0.3">
      <c r="B17" s="20" t="s">
        <v>90</v>
      </c>
      <c r="C17" s="14">
        <v>15</v>
      </c>
      <c r="D17" s="14">
        <v>14</v>
      </c>
      <c r="E17" s="14">
        <v>25</v>
      </c>
      <c r="F17" s="14">
        <v>25</v>
      </c>
      <c r="G17" s="14">
        <v>30</v>
      </c>
      <c r="H17" s="14" t="s">
        <v>91</v>
      </c>
      <c r="I17" s="14" t="s">
        <v>92</v>
      </c>
      <c r="J17" s="14" t="s">
        <v>93</v>
      </c>
      <c r="K17" s="14" t="s">
        <v>94</v>
      </c>
      <c r="L17" s="14" t="s">
        <v>95</v>
      </c>
    </row>
    <row r="18" spans="2:12" ht="15.75" thickBot="1" x14ac:dyDescent="0.3">
      <c r="B18" s="20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2:12" ht="15.75" thickBot="1" x14ac:dyDescent="0.3">
      <c r="B19" s="20" t="s">
        <v>97</v>
      </c>
      <c r="C19" s="14">
        <v>0.8</v>
      </c>
      <c r="D19" s="14">
        <v>0.9</v>
      </c>
      <c r="E19" s="14">
        <v>7</v>
      </c>
      <c r="F19" s="14">
        <v>7</v>
      </c>
      <c r="G19" s="14">
        <v>10</v>
      </c>
      <c r="H19" s="14" t="s">
        <v>98</v>
      </c>
      <c r="I19" s="14" t="s">
        <v>99</v>
      </c>
      <c r="J19" s="14" t="s">
        <v>100</v>
      </c>
      <c r="K19" s="14" t="s">
        <v>101</v>
      </c>
      <c r="L19" s="14" t="s">
        <v>46</v>
      </c>
    </row>
    <row r="20" spans="2:12" ht="15.75" thickBot="1" x14ac:dyDescent="0.3"/>
    <row r="21" spans="2:12" ht="15.75" customHeight="1" thickBot="1" x14ac:dyDescent="0.3">
      <c r="B21" s="19"/>
      <c r="C21" s="461" t="s">
        <v>31</v>
      </c>
      <c r="D21" s="462"/>
      <c r="E21" s="462"/>
      <c r="F21" s="462"/>
      <c r="G21" s="463"/>
    </row>
    <row r="22" spans="2:12" ht="15.75" thickBot="1" x14ac:dyDescent="0.3">
      <c r="B22" s="20" t="s">
        <v>32</v>
      </c>
      <c r="C22" s="21" t="s">
        <v>18</v>
      </c>
      <c r="D22" s="21" t="s">
        <v>19</v>
      </c>
      <c r="E22" s="21" t="s">
        <v>2</v>
      </c>
      <c r="F22" s="21" t="s">
        <v>20</v>
      </c>
      <c r="G22" s="21" t="s">
        <v>21</v>
      </c>
    </row>
    <row r="23" spans="2:12" ht="15.75" thickBot="1" x14ac:dyDescent="0.3">
      <c r="B23" s="20" t="s">
        <v>3</v>
      </c>
      <c r="C23" s="14" t="s">
        <v>34</v>
      </c>
      <c r="D23" s="14" t="s">
        <v>35</v>
      </c>
      <c r="E23" s="14" t="s">
        <v>36</v>
      </c>
      <c r="F23" s="14" t="s">
        <v>37</v>
      </c>
      <c r="G23" s="14" t="s">
        <v>38</v>
      </c>
    </row>
    <row r="24" spans="2:12" ht="15.75" thickBot="1" x14ac:dyDescent="0.3">
      <c r="B24" s="20" t="s">
        <v>8</v>
      </c>
      <c r="C24" s="14" t="s">
        <v>39</v>
      </c>
      <c r="D24" s="14" t="s">
        <v>40</v>
      </c>
      <c r="E24" s="14" t="s">
        <v>41</v>
      </c>
      <c r="F24" s="14" t="s">
        <v>42</v>
      </c>
      <c r="G24" s="14" t="s">
        <v>43</v>
      </c>
    </row>
    <row r="25" spans="2:12" ht="15.75" thickBot="1" x14ac:dyDescent="0.3">
      <c r="B25" s="20" t="s">
        <v>9</v>
      </c>
      <c r="C25" s="14" t="s">
        <v>44</v>
      </c>
      <c r="D25" s="14" t="s">
        <v>45</v>
      </c>
      <c r="E25" s="14" t="s">
        <v>46</v>
      </c>
      <c r="F25" s="14" t="s">
        <v>47</v>
      </c>
      <c r="G25" s="14" t="s">
        <v>48</v>
      </c>
    </row>
    <row r="26" spans="2:12" ht="15.75" thickBot="1" x14ac:dyDescent="0.3">
      <c r="B26" s="20" t="s">
        <v>49</v>
      </c>
      <c r="C26" s="14" t="s">
        <v>50</v>
      </c>
      <c r="D26" s="14" t="s">
        <v>51</v>
      </c>
      <c r="E26" s="14" t="s">
        <v>52</v>
      </c>
      <c r="F26" s="14" t="s">
        <v>53</v>
      </c>
      <c r="G26" s="14" t="s">
        <v>54</v>
      </c>
    </row>
    <row r="27" spans="2:12" ht="15.75" thickBot="1" x14ac:dyDescent="0.3">
      <c r="B27" s="20"/>
      <c r="C27" s="14"/>
      <c r="D27" s="14"/>
      <c r="E27" s="14"/>
      <c r="F27" s="14"/>
      <c r="G27" s="14"/>
    </row>
    <row r="28" spans="2:12" ht="15.75" thickBot="1" x14ac:dyDescent="0.3">
      <c r="B28" s="20" t="s">
        <v>56</v>
      </c>
      <c r="C28" s="14" t="s">
        <v>57</v>
      </c>
      <c r="D28" s="14" t="s">
        <v>58</v>
      </c>
      <c r="E28" s="14" t="s">
        <v>59</v>
      </c>
      <c r="F28" s="14" t="s">
        <v>60</v>
      </c>
      <c r="G28" s="14" t="s">
        <v>61</v>
      </c>
    </row>
    <row r="29" spans="2:12" ht="15.75" thickBot="1" x14ac:dyDescent="0.3">
      <c r="B29" s="20" t="s">
        <v>62</v>
      </c>
      <c r="C29" s="14" t="s">
        <v>63</v>
      </c>
      <c r="D29" s="14" t="s">
        <v>64</v>
      </c>
      <c r="E29" s="14" t="s">
        <v>65</v>
      </c>
      <c r="F29" s="14" t="s">
        <v>66</v>
      </c>
      <c r="G29" s="14" t="s">
        <v>67</v>
      </c>
    </row>
    <row r="30" spans="2:12" ht="15.75" thickBot="1" x14ac:dyDescent="0.3">
      <c r="B30" s="20" t="s">
        <v>14</v>
      </c>
      <c r="C30" s="14" t="s">
        <v>68</v>
      </c>
      <c r="D30" s="14" t="s">
        <v>69</v>
      </c>
      <c r="E30" s="14" t="s">
        <v>70</v>
      </c>
      <c r="F30" s="14" t="s">
        <v>71</v>
      </c>
      <c r="G30" s="14" t="s">
        <v>72</v>
      </c>
    </row>
    <row r="31" spans="2:12" ht="15.75" thickBot="1" x14ac:dyDescent="0.3">
      <c r="B31" s="20"/>
      <c r="C31" s="14"/>
      <c r="D31" s="14"/>
      <c r="E31" s="14"/>
      <c r="F31" s="14"/>
      <c r="G31" s="14"/>
    </row>
    <row r="32" spans="2:12" ht="15.75" thickBot="1" x14ac:dyDescent="0.3">
      <c r="B32" s="20" t="s">
        <v>74</v>
      </c>
      <c r="C32" s="14" t="s">
        <v>66</v>
      </c>
      <c r="D32" s="14" t="s">
        <v>75</v>
      </c>
      <c r="E32" s="14" t="s">
        <v>76</v>
      </c>
      <c r="F32" s="14" t="s">
        <v>77</v>
      </c>
      <c r="G32" s="14" t="s">
        <v>78</v>
      </c>
    </row>
    <row r="33" spans="2:7" ht="15.75" thickBot="1" x14ac:dyDescent="0.3">
      <c r="B33" s="20" t="s">
        <v>79</v>
      </c>
      <c r="C33" s="14" t="s">
        <v>80</v>
      </c>
      <c r="D33" s="14" t="s">
        <v>81</v>
      </c>
      <c r="E33" s="14" t="s">
        <v>82</v>
      </c>
      <c r="F33" s="14" t="s">
        <v>83</v>
      </c>
      <c r="G33" s="14" t="s">
        <v>84</v>
      </c>
    </row>
    <row r="34" spans="2:7" ht="15.75" thickBot="1" x14ac:dyDescent="0.3">
      <c r="B34" s="20" t="s">
        <v>85</v>
      </c>
      <c r="C34" s="14" t="s">
        <v>86</v>
      </c>
      <c r="D34" s="14" t="s">
        <v>87</v>
      </c>
      <c r="E34" s="14" t="s">
        <v>48</v>
      </c>
      <c r="F34" s="14" t="s">
        <v>88</v>
      </c>
      <c r="G34" s="14" t="s">
        <v>89</v>
      </c>
    </row>
    <row r="35" spans="2:7" ht="15.75" thickBot="1" x14ac:dyDescent="0.3">
      <c r="B35" s="20" t="s">
        <v>90</v>
      </c>
      <c r="C35" s="14" t="s">
        <v>91</v>
      </c>
      <c r="D35" s="14" t="s">
        <v>92</v>
      </c>
      <c r="E35" s="14" t="s">
        <v>93</v>
      </c>
      <c r="F35" s="14" t="s">
        <v>94</v>
      </c>
      <c r="G35" s="14" t="s">
        <v>95</v>
      </c>
    </row>
    <row r="36" spans="2:7" ht="15.75" thickBot="1" x14ac:dyDescent="0.3">
      <c r="B36" s="20"/>
      <c r="C36" s="14"/>
      <c r="D36" s="14"/>
      <c r="E36" s="14"/>
      <c r="F36" s="14"/>
      <c r="G36" s="14"/>
    </row>
    <row r="37" spans="2:7" ht="15.75" thickBot="1" x14ac:dyDescent="0.3">
      <c r="B37" s="20" t="s">
        <v>97</v>
      </c>
      <c r="C37" s="14" t="s">
        <v>98</v>
      </c>
      <c r="D37" s="14" t="s">
        <v>99</v>
      </c>
      <c r="E37" s="14" t="s">
        <v>100</v>
      </c>
      <c r="F37" s="14" t="s">
        <v>101</v>
      </c>
      <c r="G37" s="14" t="s">
        <v>46</v>
      </c>
    </row>
  </sheetData>
  <mergeCells count="3">
    <mergeCell ref="C3:G3"/>
    <mergeCell ref="H3:L3"/>
    <mergeCell ref="C21:G21"/>
  </mergeCells>
  <phoneticPr fontId="23" type="noConversion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26"/>
  <sheetViews>
    <sheetView topLeftCell="A124" zoomScaleNormal="100" workbookViewId="0">
      <selection activeCell="R96" sqref="R96"/>
    </sheetView>
  </sheetViews>
  <sheetFormatPr defaultRowHeight="15" x14ac:dyDescent="0.25"/>
  <cols>
    <col min="3" max="3" width="12.140625" customWidth="1"/>
    <col min="5" max="5" width="15.140625" customWidth="1"/>
    <col min="6" max="6" width="12.140625" customWidth="1"/>
  </cols>
  <sheetData>
    <row r="2" spans="2:15" x14ac:dyDescent="0.25">
      <c r="B2" s="64"/>
      <c r="C2" s="64"/>
      <c r="D2" s="64"/>
      <c r="E2" s="64"/>
      <c r="F2" s="64"/>
      <c r="G2" s="2"/>
      <c r="H2" s="2"/>
      <c r="I2" s="2"/>
      <c r="J2" s="2"/>
      <c r="K2" s="2" t="s">
        <v>497</v>
      </c>
      <c r="L2" s="2" t="s">
        <v>260</v>
      </c>
      <c r="M2" s="2"/>
      <c r="N2" s="2"/>
    </row>
    <row r="3" spans="2:15" ht="15.75" thickBot="1" x14ac:dyDescent="0.3">
      <c r="B3" s="63"/>
      <c r="C3" s="63"/>
      <c r="D3" s="12"/>
      <c r="E3" s="63" t="s">
        <v>494</v>
      </c>
      <c r="F3" s="12"/>
      <c r="G3" s="12"/>
      <c r="H3" s="12"/>
      <c r="I3" s="63"/>
      <c r="J3" s="63"/>
      <c r="K3" s="12" t="s">
        <v>495</v>
      </c>
      <c r="L3" s="12"/>
      <c r="M3" s="12"/>
      <c r="N3" s="12"/>
    </row>
    <row r="4" spans="2:15" ht="15.75" thickBot="1" x14ac:dyDescent="0.3">
      <c r="B4" s="5"/>
      <c r="C4" s="6"/>
      <c r="D4" s="195" t="s">
        <v>476</v>
      </c>
      <c r="E4" s="195" t="s">
        <v>499</v>
      </c>
      <c r="F4" s="195" t="s">
        <v>132</v>
      </c>
      <c r="G4" s="202" t="s">
        <v>20</v>
      </c>
      <c r="H4" s="202" t="s">
        <v>21</v>
      </c>
      <c r="I4" s="203" t="s">
        <v>498</v>
      </c>
      <c r="J4" s="203" t="s">
        <v>500</v>
      </c>
      <c r="K4" s="203" t="s">
        <v>506</v>
      </c>
      <c r="L4" s="204" t="s">
        <v>507</v>
      </c>
      <c r="M4" s="203" t="s">
        <v>504</v>
      </c>
      <c r="N4" s="205" t="s">
        <v>505</v>
      </c>
    </row>
    <row r="5" spans="2:15" ht="15.75" thickBot="1" x14ac:dyDescent="0.3">
      <c r="B5" s="25" t="s">
        <v>104</v>
      </c>
      <c r="C5" s="11" t="s">
        <v>12</v>
      </c>
      <c r="D5" s="11">
        <v>23.341999999999999</v>
      </c>
      <c r="E5" s="11">
        <v>16.5745</v>
      </c>
      <c r="F5" s="11">
        <v>20.209</v>
      </c>
      <c r="G5" s="206">
        <v>30</v>
      </c>
      <c r="H5" s="207">
        <v>35</v>
      </c>
      <c r="I5" s="11">
        <v>24.451000000000001</v>
      </c>
      <c r="J5" s="208"/>
      <c r="K5" s="11">
        <v>29.1935</v>
      </c>
      <c r="L5" s="11">
        <v>27.6</v>
      </c>
      <c r="M5" s="11">
        <v>29.6</v>
      </c>
      <c r="N5" s="78">
        <v>39.1</v>
      </c>
    </row>
    <row r="6" spans="2:15" ht="15.75" thickBot="1" x14ac:dyDescent="0.3">
      <c r="B6" s="38" t="s">
        <v>102</v>
      </c>
      <c r="C6" s="209" t="s">
        <v>3</v>
      </c>
      <c r="D6" s="209">
        <v>27.934000000000001</v>
      </c>
      <c r="E6" s="209">
        <v>14.0365</v>
      </c>
      <c r="F6" s="209">
        <v>36.165999999999997</v>
      </c>
      <c r="G6" s="109">
        <v>25</v>
      </c>
      <c r="H6" s="210">
        <v>30</v>
      </c>
      <c r="I6" s="209">
        <v>23.586500000000001</v>
      </c>
      <c r="J6" s="1"/>
      <c r="K6" s="209">
        <v>23.531500000000001</v>
      </c>
      <c r="L6" s="209">
        <v>20.5</v>
      </c>
      <c r="M6" s="209">
        <v>21.7</v>
      </c>
      <c r="N6" s="211">
        <v>30.9</v>
      </c>
    </row>
    <row r="7" spans="2:15" ht="15.75" thickBot="1" x14ac:dyDescent="0.3">
      <c r="B7" s="25" t="s">
        <v>103</v>
      </c>
      <c r="C7" s="11" t="s">
        <v>7</v>
      </c>
      <c r="D7" s="11">
        <v>7.0410000000000004</v>
      </c>
      <c r="E7" s="11">
        <v>3.5880000000000001</v>
      </c>
      <c r="F7" s="11">
        <v>13.253</v>
      </c>
      <c r="G7" s="206">
        <v>10</v>
      </c>
      <c r="H7" s="207">
        <v>15</v>
      </c>
      <c r="I7" s="11">
        <v>6.0774999999999997</v>
      </c>
      <c r="J7" s="208"/>
      <c r="K7" s="11">
        <v>12.236000000000001</v>
      </c>
      <c r="L7" s="11">
        <v>9.8000000000000007</v>
      </c>
      <c r="M7" s="11">
        <v>9.1</v>
      </c>
      <c r="N7" s="78">
        <v>15.8</v>
      </c>
    </row>
    <row r="8" spans="2:15" ht="15.75" thickBot="1" x14ac:dyDescent="0.3">
      <c r="B8" s="38" t="s">
        <v>103</v>
      </c>
      <c r="C8" s="209" t="s">
        <v>10</v>
      </c>
      <c r="D8" s="209">
        <v>5.9850000000000003</v>
      </c>
      <c r="E8" s="209">
        <v>3.2475000000000001</v>
      </c>
      <c r="F8" s="209">
        <v>11.118</v>
      </c>
      <c r="G8" s="109">
        <v>12</v>
      </c>
      <c r="H8" s="210">
        <v>17</v>
      </c>
      <c r="I8" s="209">
        <v>5.6725000000000003</v>
      </c>
      <c r="J8" s="1"/>
      <c r="K8" s="209">
        <v>10.73</v>
      </c>
      <c r="L8" s="209">
        <v>10.4</v>
      </c>
      <c r="M8" s="209">
        <v>9.3000000000000007</v>
      </c>
      <c r="N8" s="211">
        <v>15.7</v>
      </c>
      <c r="O8" s="1"/>
    </row>
    <row r="9" spans="2:15" ht="15.75" thickBot="1" x14ac:dyDescent="0.3">
      <c r="B9" s="25" t="s">
        <v>104</v>
      </c>
      <c r="C9" s="11" t="s">
        <v>11</v>
      </c>
      <c r="D9" s="11">
        <v>8.7780000000000005</v>
      </c>
      <c r="E9" s="11">
        <v>6.3125</v>
      </c>
      <c r="F9" s="11">
        <v>12.263</v>
      </c>
      <c r="G9" s="206">
        <v>12</v>
      </c>
      <c r="H9" s="207">
        <v>15</v>
      </c>
      <c r="I9" s="11">
        <v>10.2455</v>
      </c>
      <c r="J9" s="208"/>
      <c r="K9" s="11">
        <v>12.819000000000001</v>
      </c>
      <c r="L9" s="11">
        <v>11.6</v>
      </c>
      <c r="M9" s="11">
        <v>12.9</v>
      </c>
      <c r="N9" s="78">
        <v>16.899999999999999</v>
      </c>
    </row>
    <row r="10" spans="2:15" ht="15.75" thickBot="1" x14ac:dyDescent="0.3">
      <c r="B10" s="38" t="s">
        <v>102</v>
      </c>
      <c r="C10" s="209" t="s">
        <v>8</v>
      </c>
      <c r="D10" s="209">
        <v>19.998999999999999</v>
      </c>
      <c r="E10" s="209">
        <v>14.129</v>
      </c>
      <c r="F10" s="209">
        <v>19.399999999999999</v>
      </c>
      <c r="G10" s="109">
        <v>20</v>
      </c>
      <c r="H10" s="210">
        <v>30</v>
      </c>
      <c r="I10" s="209">
        <v>23.121500000000001</v>
      </c>
      <c r="J10" s="1"/>
      <c r="K10" s="209">
        <v>23.497499999999999</v>
      </c>
      <c r="L10" s="209">
        <v>21.7</v>
      </c>
      <c r="M10" s="209">
        <v>22.6</v>
      </c>
      <c r="N10" s="211">
        <v>28.7</v>
      </c>
    </row>
    <row r="11" spans="2:15" ht="15.75" thickBot="1" x14ac:dyDescent="0.3">
      <c r="B11" s="25" t="s">
        <v>102</v>
      </c>
      <c r="C11" s="11" t="s">
        <v>9</v>
      </c>
      <c r="D11" s="11">
        <v>18.638999999999999</v>
      </c>
      <c r="E11" s="11">
        <v>9.8795000000000002</v>
      </c>
      <c r="F11" s="11">
        <v>19.109000000000002</v>
      </c>
      <c r="G11" s="206">
        <v>20</v>
      </c>
      <c r="H11" s="207">
        <v>30</v>
      </c>
      <c r="I11" s="11">
        <v>16.259499999999999</v>
      </c>
      <c r="J11" s="208"/>
      <c r="K11" s="11">
        <v>16.915500000000002</v>
      </c>
      <c r="L11" s="11">
        <v>15.7</v>
      </c>
      <c r="M11" s="11">
        <v>15.8</v>
      </c>
      <c r="N11" s="78">
        <v>20.7</v>
      </c>
    </row>
    <row r="12" spans="2:15" ht="15.75" thickBot="1" x14ac:dyDescent="0.3">
      <c r="B12" s="38" t="s">
        <v>104</v>
      </c>
      <c r="C12" s="209" t="s">
        <v>13</v>
      </c>
      <c r="D12" s="212">
        <v>14.6</v>
      </c>
      <c r="E12" s="209">
        <v>11.2475</v>
      </c>
      <c r="F12" s="209">
        <v>25.597999999999999</v>
      </c>
      <c r="G12" s="109">
        <v>29</v>
      </c>
      <c r="H12" s="210">
        <v>35</v>
      </c>
      <c r="I12" s="209">
        <v>16.381499999999999</v>
      </c>
      <c r="J12" s="1"/>
      <c r="K12" s="209">
        <v>19.505500000000001</v>
      </c>
      <c r="L12" s="209">
        <v>17.600000000000001</v>
      </c>
      <c r="M12" s="209">
        <v>19.100000000000001</v>
      </c>
      <c r="N12" s="211">
        <v>24.8</v>
      </c>
      <c r="O12" s="1"/>
    </row>
    <row r="13" spans="2:15" ht="15.75" thickBot="1" x14ac:dyDescent="0.3">
      <c r="B13" s="25" t="s">
        <v>103</v>
      </c>
      <c r="C13" s="11" t="s">
        <v>14</v>
      </c>
      <c r="D13" s="11">
        <v>8.3689999999999998</v>
      </c>
      <c r="E13" s="11">
        <v>2.8374999999999999</v>
      </c>
      <c r="F13" s="11">
        <v>16.550999999999998</v>
      </c>
      <c r="G13" s="206">
        <v>10</v>
      </c>
      <c r="H13" s="207">
        <v>15</v>
      </c>
      <c r="I13" s="11">
        <v>4.7565</v>
      </c>
      <c r="J13" s="208"/>
      <c r="K13" s="11">
        <v>9.4610000000000003</v>
      </c>
      <c r="L13" s="11">
        <v>8.1999999999999993</v>
      </c>
      <c r="M13" s="11">
        <v>8</v>
      </c>
      <c r="N13" s="78">
        <v>13</v>
      </c>
    </row>
    <row r="14" spans="2:15" ht="15.75" thickBot="1" x14ac:dyDescent="0.3">
      <c r="B14" s="33" t="s">
        <v>105</v>
      </c>
      <c r="C14" s="213" t="s">
        <v>512</v>
      </c>
      <c r="D14" s="213">
        <v>1.1399999999999999</v>
      </c>
      <c r="E14" s="213">
        <v>0.67249999999999999</v>
      </c>
      <c r="F14" s="213">
        <v>5.2119999999999997</v>
      </c>
      <c r="G14" s="214">
        <v>7</v>
      </c>
      <c r="H14" s="20">
        <v>10</v>
      </c>
      <c r="I14" s="213">
        <v>1.1825000000000001</v>
      </c>
      <c r="J14" s="215"/>
      <c r="K14" s="213">
        <v>5.7385000000000002</v>
      </c>
      <c r="L14" s="213">
        <v>4.3</v>
      </c>
      <c r="M14" s="213">
        <v>4.4000000000000004</v>
      </c>
      <c r="N14" s="216">
        <v>7.2</v>
      </c>
    </row>
    <row r="15" spans="2:15" ht="15.75" thickBot="1" x14ac:dyDescent="0.3">
      <c r="B15" s="17"/>
    </row>
    <row r="16" spans="2:15" ht="15.75" thickBot="1" x14ac:dyDescent="0.3">
      <c r="B16" s="31"/>
      <c r="C16" s="96"/>
      <c r="D16" s="26" t="s">
        <v>476</v>
      </c>
      <c r="E16" s="99" t="s">
        <v>498</v>
      </c>
      <c r="O16" s="1"/>
    </row>
    <row r="17" spans="2:8" x14ac:dyDescent="0.25">
      <c r="B17" s="84" t="s">
        <v>102</v>
      </c>
      <c r="C17" s="97" t="s">
        <v>3</v>
      </c>
      <c r="D17" s="84">
        <v>27.934000000000001</v>
      </c>
      <c r="E17" s="90">
        <v>23.586500000000001</v>
      </c>
    </row>
    <row r="18" spans="2:8" x14ac:dyDescent="0.25">
      <c r="B18" s="69"/>
      <c r="C18" s="4" t="s">
        <v>8</v>
      </c>
      <c r="D18" s="69">
        <v>19.998999999999999</v>
      </c>
      <c r="E18" s="13">
        <v>23.121500000000001</v>
      </c>
    </row>
    <row r="19" spans="2:8" ht="15.75" thickBot="1" x14ac:dyDescent="0.3">
      <c r="B19" s="87"/>
      <c r="C19" s="98" t="s">
        <v>9</v>
      </c>
      <c r="D19" s="87">
        <v>18.638999999999999</v>
      </c>
      <c r="E19" s="91">
        <v>16.259499999999999</v>
      </c>
    </row>
    <row r="20" spans="2:8" ht="15.75" thickBot="1" x14ac:dyDescent="0.3">
      <c r="B20" s="1"/>
      <c r="C20" s="1"/>
      <c r="D20" s="1"/>
      <c r="E20" s="1"/>
    </row>
    <row r="21" spans="2:8" x14ac:dyDescent="0.25">
      <c r="B21" s="84" t="s">
        <v>104</v>
      </c>
      <c r="C21" s="97" t="s">
        <v>12</v>
      </c>
      <c r="D21" s="84">
        <v>23.341999999999999</v>
      </c>
      <c r="E21" s="90">
        <v>24.451000000000001</v>
      </c>
    </row>
    <row r="22" spans="2:8" x14ac:dyDescent="0.25">
      <c r="B22" s="69"/>
      <c r="C22" s="4" t="s">
        <v>11</v>
      </c>
      <c r="D22" s="69">
        <v>8.7780000000000005</v>
      </c>
      <c r="E22" s="13">
        <v>10.2455</v>
      </c>
    </row>
    <row r="23" spans="2:8" ht="15.75" thickBot="1" x14ac:dyDescent="0.3">
      <c r="B23" s="87"/>
      <c r="C23" s="98" t="s">
        <v>13</v>
      </c>
      <c r="D23" s="101">
        <v>14.6</v>
      </c>
      <c r="E23" s="91">
        <v>16.381499999999999</v>
      </c>
    </row>
    <row r="24" spans="2:8" ht="15.75" thickBot="1" x14ac:dyDescent="0.3">
      <c r="B24" s="18"/>
      <c r="C24" s="18"/>
      <c r="D24" s="1"/>
      <c r="E24" s="1"/>
    </row>
    <row r="25" spans="2:8" x14ac:dyDescent="0.25">
      <c r="B25" s="84" t="s">
        <v>103</v>
      </c>
      <c r="C25" s="97" t="s">
        <v>7</v>
      </c>
      <c r="D25" s="84">
        <v>7.0410000000000004</v>
      </c>
      <c r="E25" s="90">
        <v>6.0774999999999997</v>
      </c>
    </row>
    <row r="26" spans="2:8" x14ac:dyDescent="0.25">
      <c r="B26" s="69"/>
      <c r="C26" s="4" t="s">
        <v>10</v>
      </c>
      <c r="D26" s="69">
        <v>5.9850000000000003</v>
      </c>
      <c r="E26" s="13">
        <v>5.6725000000000003</v>
      </c>
    </row>
    <row r="27" spans="2:8" ht="15.75" thickBot="1" x14ac:dyDescent="0.3">
      <c r="B27" s="87"/>
      <c r="C27" s="98" t="s">
        <v>14</v>
      </c>
      <c r="D27" s="87">
        <v>8.3689999999999998</v>
      </c>
      <c r="E27" s="91">
        <v>4.7565</v>
      </c>
    </row>
    <row r="28" spans="2:8" ht="15.75" thickBot="1" x14ac:dyDescent="0.3">
      <c r="B28" s="1"/>
      <c r="C28" s="1"/>
      <c r="D28" s="1"/>
      <c r="E28" s="1"/>
    </row>
    <row r="29" spans="2:8" ht="15.75" thickBot="1" x14ac:dyDescent="0.3">
      <c r="B29" s="5" t="s">
        <v>105</v>
      </c>
      <c r="C29" s="105" t="s">
        <v>512</v>
      </c>
      <c r="D29" s="5">
        <v>1.1399999999999999</v>
      </c>
      <c r="E29" s="37">
        <v>1.1825000000000001</v>
      </c>
    </row>
    <row r="30" spans="2:8" ht="15.75" thickBot="1" x14ac:dyDescent="0.3">
      <c r="H30" s="1"/>
    </row>
    <row r="31" spans="2:8" ht="15.75" thickBot="1" x14ac:dyDescent="0.3">
      <c r="B31" s="31"/>
      <c r="C31" s="96"/>
      <c r="D31" s="27" t="s">
        <v>499</v>
      </c>
      <c r="E31" s="95" t="s">
        <v>500</v>
      </c>
    </row>
    <row r="32" spans="2:8" x14ac:dyDescent="0.25">
      <c r="B32" s="84" t="s">
        <v>102</v>
      </c>
      <c r="C32" s="97" t="s">
        <v>3</v>
      </c>
      <c r="D32" s="85">
        <v>14.0365</v>
      </c>
      <c r="E32" s="197"/>
    </row>
    <row r="33" spans="2:15" x14ac:dyDescent="0.25">
      <c r="B33" s="69"/>
      <c r="C33" s="4" t="s">
        <v>8</v>
      </c>
      <c r="D33" s="2">
        <v>14.129</v>
      </c>
      <c r="E33" s="198"/>
      <c r="O33" s="201" t="s">
        <v>501</v>
      </c>
    </row>
    <row r="34" spans="2:15" ht="15.75" thickBot="1" x14ac:dyDescent="0.3">
      <c r="B34" s="87"/>
      <c r="C34" s="98" t="s">
        <v>9</v>
      </c>
      <c r="D34" s="88">
        <v>9.8795000000000002</v>
      </c>
      <c r="E34" s="199"/>
    </row>
    <row r="35" spans="2:15" ht="15.75" thickBot="1" x14ac:dyDescent="0.3">
      <c r="B35" s="1"/>
      <c r="C35" s="1"/>
      <c r="D35" s="1"/>
      <c r="E35" s="200"/>
    </row>
    <row r="36" spans="2:15" x14ac:dyDescent="0.25">
      <c r="B36" s="84" t="s">
        <v>104</v>
      </c>
      <c r="C36" s="97" t="s">
        <v>12</v>
      </c>
      <c r="D36" s="85">
        <v>16.5745</v>
      </c>
      <c r="E36" s="197"/>
    </row>
    <row r="37" spans="2:15" x14ac:dyDescent="0.25">
      <c r="B37" s="69"/>
      <c r="C37" s="4" t="s">
        <v>11</v>
      </c>
      <c r="D37" s="2">
        <v>6.3125</v>
      </c>
      <c r="E37" s="198"/>
    </row>
    <row r="38" spans="2:15" ht="15.75" thickBot="1" x14ac:dyDescent="0.3">
      <c r="B38" s="87"/>
      <c r="C38" s="98" t="s">
        <v>13</v>
      </c>
      <c r="D38" s="88">
        <v>11.2475</v>
      </c>
      <c r="E38" s="199"/>
    </row>
    <row r="39" spans="2:15" ht="15.75" thickBot="1" x14ac:dyDescent="0.3">
      <c r="B39" s="18"/>
      <c r="C39" s="18"/>
      <c r="D39" s="1"/>
      <c r="E39" s="200"/>
    </row>
    <row r="40" spans="2:15" x14ac:dyDescent="0.25">
      <c r="B40" s="84" t="s">
        <v>103</v>
      </c>
      <c r="C40" s="97" t="s">
        <v>7</v>
      </c>
      <c r="D40" s="85">
        <v>3.5880000000000001</v>
      </c>
      <c r="E40" s="197"/>
    </row>
    <row r="41" spans="2:15" x14ac:dyDescent="0.25">
      <c r="B41" s="69"/>
      <c r="C41" s="4" t="s">
        <v>10</v>
      </c>
      <c r="D41" s="2">
        <v>3.2475000000000001</v>
      </c>
      <c r="E41" s="198"/>
    </row>
    <row r="42" spans="2:15" ht="15.75" thickBot="1" x14ac:dyDescent="0.3">
      <c r="B42" s="87"/>
      <c r="C42" s="98" t="s">
        <v>14</v>
      </c>
      <c r="D42" s="88">
        <v>2.8374999999999999</v>
      </c>
      <c r="E42" s="199"/>
    </row>
    <row r="43" spans="2:15" ht="15.75" thickBot="1" x14ac:dyDescent="0.3">
      <c r="B43" s="1"/>
      <c r="C43" s="1"/>
      <c r="D43" s="1"/>
      <c r="E43" s="1"/>
    </row>
    <row r="44" spans="2:15" ht="15.75" thickBot="1" x14ac:dyDescent="0.3">
      <c r="B44" s="5" t="s">
        <v>105</v>
      </c>
      <c r="C44" s="105" t="s">
        <v>512</v>
      </c>
      <c r="D44" s="6">
        <v>0.67249999999999999</v>
      </c>
      <c r="E44" s="6">
        <v>0.62</v>
      </c>
    </row>
    <row r="45" spans="2:15" ht="15.75" thickBot="1" x14ac:dyDescent="0.3"/>
    <row r="46" spans="2:15" ht="15.75" thickBot="1" x14ac:dyDescent="0.3">
      <c r="B46" s="31"/>
      <c r="C46" s="96"/>
      <c r="D46" s="28" t="s">
        <v>132</v>
      </c>
      <c r="E46" s="95" t="s">
        <v>502</v>
      </c>
      <c r="F46" s="62" t="s">
        <v>503</v>
      </c>
    </row>
    <row r="47" spans="2:15" x14ac:dyDescent="0.25">
      <c r="B47" s="84" t="s">
        <v>102</v>
      </c>
      <c r="C47" s="97" t="s">
        <v>3</v>
      </c>
      <c r="D47" s="86">
        <v>36.165999999999997</v>
      </c>
      <c r="E47" s="97">
        <v>23.531500000000001</v>
      </c>
      <c r="F47" s="106">
        <v>20.5</v>
      </c>
    </row>
    <row r="48" spans="2:15" x14ac:dyDescent="0.25">
      <c r="B48" s="69"/>
      <c r="C48" s="4" t="s">
        <v>8</v>
      </c>
      <c r="D48" s="70">
        <v>19.399999999999999</v>
      </c>
      <c r="E48" s="4">
        <v>23.497499999999999</v>
      </c>
      <c r="F48" s="107">
        <v>21.7</v>
      </c>
    </row>
    <row r="49" spans="2:6" ht="15.75" thickBot="1" x14ac:dyDescent="0.3">
      <c r="B49" s="87"/>
      <c r="C49" s="98" t="s">
        <v>9</v>
      </c>
      <c r="D49" s="89">
        <v>19.109000000000002</v>
      </c>
      <c r="E49" s="98">
        <v>16.915500000000002</v>
      </c>
      <c r="F49" s="108">
        <v>15.7</v>
      </c>
    </row>
    <row r="50" spans="2:6" ht="15.75" thickBot="1" x14ac:dyDescent="0.3">
      <c r="B50" s="1"/>
      <c r="C50" s="1"/>
      <c r="D50" s="1"/>
      <c r="E50" s="1"/>
      <c r="F50" s="1"/>
    </row>
    <row r="51" spans="2:6" x14ac:dyDescent="0.25">
      <c r="B51" s="84" t="s">
        <v>104</v>
      </c>
      <c r="C51" s="97" t="s">
        <v>12</v>
      </c>
      <c r="D51" s="86">
        <v>20.209</v>
      </c>
      <c r="E51" s="97">
        <v>29.1935</v>
      </c>
      <c r="F51" s="106">
        <v>27.6</v>
      </c>
    </row>
    <row r="52" spans="2:6" x14ac:dyDescent="0.25">
      <c r="B52" s="69"/>
      <c r="C52" s="4" t="s">
        <v>11</v>
      </c>
      <c r="D52" s="70">
        <v>12.263</v>
      </c>
      <c r="E52" s="4">
        <v>12.819000000000001</v>
      </c>
      <c r="F52" s="107">
        <v>11.6</v>
      </c>
    </row>
    <row r="53" spans="2:6" ht="15.75" thickBot="1" x14ac:dyDescent="0.3">
      <c r="B53" s="87"/>
      <c r="C53" s="98" t="s">
        <v>13</v>
      </c>
      <c r="D53" s="89">
        <v>25.597999999999999</v>
      </c>
      <c r="E53" s="98">
        <v>19.505500000000001</v>
      </c>
      <c r="F53" s="108">
        <v>17.600000000000001</v>
      </c>
    </row>
    <row r="54" spans="2:6" ht="15.75" thickBot="1" x14ac:dyDescent="0.3">
      <c r="B54" s="18"/>
      <c r="C54" s="18"/>
      <c r="D54" s="1"/>
      <c r="E54" s="1"/>
      <c r="F54" s="1"/>
    </row>
    <row r="55" spans="2:6" x14ac:dyDescent="0.25">
      <c r="B55" s="84" t="s">
        <v>103</v>
      </c>
      <c r="C55" s="97" t="s">
        <v>7</v>
      </c>
      <c r="D55" s="86">
        <v>13.253</v>
      </c>
      <c r="E55" s="97">
        <v>12.236000000000001</v>
      </c>
      <c r="F55" s="106">
        <v>9.8000000000000007</v>
      </c>
    </row>
    <row r="56" spans="2:6" x14ac:dyDescent="0.25">
      <c r="B56" s="69"/>
      <c r="C56" s="4" t="s">
        <v>10</v>
      </c>
      <c r="D56" s="70">
        <v>11.118</v>
      </c>
      <c r="E56" s="4">
        <v>10.73</v>
      </c>
      <c r="F56" s="107">
        <v>10.4</v>
      </c>
    </row>
    <row r="57" spans="2:6" ht="15.75" thickBot="1" x14ac:dyDescent="0.3">
      <c r="B57" s="87"/>
      <c r="C57" s="98" t="s">
        <v>14</v>
      </c>
      <c r="D57" s="89">
        <v>16.550999999999998</v>
      </c>
      <c r="E57" s="98">
        <v>9.4610000000000003</v>
      </c>
      <c r="F57" s="108">
        <v>8.1999999999999993</v>
      </c>
    </row>
    <row r="58" spans="2:6" ht="15.75" thickBot="1" x14ac:dyDescent="0.3">
      <c r="B58" s="1"/>
      <c r="C58" s="1"/>
      <c r="D58" s="1"/>
      <c r="E58" s="1"/>
      <c r="F58" s="1"/>
    </row>
    <row r="59" spans="2:6" ht="15.75" thickBot="1" x14ac:dyDescent="0.3">
      <c r="B59" s="5" t="s">
        <v>105</v>
      </c>
      <c r="C59" s="105" t="s">
        <v>512</v>
      </c>
      <c r="D59" s="7">
        <v>5.2119999999999997</v>
      </c>
      <c r="E59" s="105">
        <v>5.7385000000000002</v>
      </c>
      <c r="F59" s="11">
        <v>4.3</v>
      </c>
    </row>
    <row r="61" spans="2:6" ht="15.75" thickBot="1" x14ac:dyDescent="0.3"/>
    <row r="62" spans="2:6" ht="15.75" thickBot="1" x14ac:dyDescent="0.3">
      <c r="B62" s="31"/>
      <c r="C62" s="96"/>
      <c r="D62" s="139" t="s">
        <v>20</v>
      </c>
      <c r="E62" s="95" t="s">
        <v>504</v>
      </c>
    </row>
    <row r="63" spans="2:6" x14ac:dyDescent="0.25">
      <c r="B63" s="84" t="s">
        <v>102</v>
      </c>
      <c r="C63" s="97" t="s">
        <v>3</v>
      </c>
      <c r="D63" s="102">
        <v>25</v>
      </c>
      <c r="E63" s="90">
        <v>21.7</v>
      </c>
    </row>
    <row r="64" spans="2:6" x14ac:dyDescent="0.25">
      <c r="B64" s="69"/>
      <c r="C64" s="4" t="s">
        <v>8</v>
      </c>
      <c r="D64" s="103">
        <v>20</v>
      </c>
      <c r="E64" s="13">
        <v>22.6</v>
      </c>
    </row>
    <row r="65" spans="2:5" ht="15.75" thickBot="1" x14ac:dyDescent="0.3">
      <c r="B65" s="87"/>
      <c r="C65" s="98" t="s">
        <v>9</v>
      </c>
      <c r="D65" s="104">
        <v>20</v>
      </c>
      <c r="E65" s="91">
        <v>15.8</v>
      </c>
    </row>
    <row r="66" spans="2:5" ht="15.75" thickBot="1" x14ac:dyDescent="0.3">
      <c r="B66" s="1"/>
      <c r="C66" s="1"/>
      <c r="D66" s="1"/>
      <c r="E66" s="1"/>
    </row>
    <row r="67" spans="2:5" x14ac:dyDescent="0.25">
      <c r="B67" s="84" t="s">
        <v>104</v>
      </c>
      <c r="C67" s="97" t="s">
        <v>12</v>
      </c>
      <c r="D67" s="140">
        <v>30</v>
      </c>
      <c r="E67" s="90">
        <v>29.6</v>
      </c>
    </row>
    <row r="68" spans="2:5" x14ac:dyDescent="0.25">
      <c r="B68" s="69"/>
      <c r="C68" s="4" t="s">
        <v>11</v>
      </c>
      <c r="D68" s="141">
        <v>12</v>
      </c>
      <c r="E68" s="13">
        <v>12.9</v>
      </c>
    </row>
    <row r="69" spans="2:5" ht="15.75" thickBot="1" x14ac:dyDescent="0.3">
      <c r="B69" s="87"/>
      <c r="C69" s="98" t="s">
        <v>13</v>
      </c>
      <c r="D69" s="142">
        <v>29</v>
      </c>
      <c r="E69" s="91">
        <v>19.100000000000001</v>
      </c>
    </row>
    <row r="70" spans="2:5" ht="15.75" thickBot="1" x14ac:dyDescent="0.3">
      <c r="B70" s="18"/>
      <c r="C70" s="18"/>
      <c r="D70" s="1"/>
      <c r="E70" s="1"/>
    </row>
    <row r="71" spans="2:5" x14ac:dyDescent="0.25">
      <c r="B71" s="84" t="s">
        <v>103</v>
      </c>
      <c r="C71" s="97" t="s">
        <v>7</v>
      </c>
      <c r="D71" s="102">
        <v>10</v>
      </c>
      <c r="E71" s="90">
        <v>9.1</v>
      </c>
    </row>
    <row r="72" spans="2:5" x14ac:dyDescent="0.25">
      <c r="B72" s="69"/>
      <c r="C72" s="4" t="s">
        <v>10</v>
      </c>
      <c r="D72" s="103">
        <v>12</v>
      </c>
      <c r="E72" s="13">
        <v>9.3000000000000007</v>
      </c>
    </row>
    <row r="73" spans="2:5" ht="15.75" thickBot="1" x14ac:dyDescent="0.3">
      <c r="B73" s="87"/>
      <c r="C73" s="98" t="s">
        <v>14</v>
      </c>
      <c r="D73" s="104">
        <v>10</v>
      </c>
      <c r="E73" s="91">
        <v>8</v>
      </c>
    </row>
    <row r="74" spans="2:5" ht="15.75" thickBot="1" x14ac:dyDescent="0.3">
      <c r="B74" s="1"/>
      <c r="C74" s="1"/>
      <c r="D74" s="1"/>
      <c r="E74" s="1"/>
    </row>
    <row r="75" spans="2:5" ht="15.75" thickBot="1" x14ac:dyDescent="0.3">
      <c r="B75" s="5" t="s">
        <v>105</v>
      </c>
      <c r="C75" s="105" t="s">
        <v>512</v>
      </c>
      <c r="D75" s="34">
        <v>7</v>
      </c>
      <c r="E75" s="37">
        <v>4.4000000000000004</v>
      </c>
    </row>
    <row r="76" spans="2:5" ht="15.75" thickBot="1" x14ac:dyDescent="0.3"/>
    <row r="77" spans="2:5" ht="15.75" thickBot="1" x14ac:dyDescent="0.3">
      <c r="B77" s="31"/>
      <c r="C77" s="96"/>
      <c r="D77" s="100" t="s">
        <v>21</v>
      </c>
      <c r="E77" s="30" t="s">
        <v>505</v>
      </c>
    </row>
    <row r="78" spans="2:5" x14ac:dyDescent="0.25">
      <c r="B78" s="84" t="s">
        <v>102</v>
      </c>
      <c r="C78" s="97" t="s">
        <v>3</v>
      </c>
      <c r="D78" s="92">
        <v>30</v>
      </c>
      <c r="E78" s="86">
        <v>30.9</v>
      </c>
    </row>
    <row r="79" spans="2:5" x14ac:dyDescent="0.25">
      <c r="B79" s="69"/>
      <c r="C79" s="4" t="s">
        <v>8</v>
      </c>
      <c r="D79" s="93">
        <v>30</v>
      </c>
      <c r="E79" s="70">
        <v>28.7</v>
      </c>
    </row>
    <row r="80" spans="2:5" ht="15.75" thickBot="1" x14ac:dyDescent="0.3">
      <c r="B80" s="87"/>
      <c r="C80" s="98" t="s">
        <v>9</v>
      </c>
      <c r="D80" s="94">
        <v>30</v>
      </c>
      <c r="E80" s="89">
        <v>20.7</v>
      </c>
    </row>
    <row r="81" spans="2:14" ht="15.75" thickBot="1" x14ac:dyDescent="0.3">
      <c r="B81" s="1"/>
      <c r="C81" s="1"/>
      <c r="D81" s="1"/>
      <c r="E81" s="1"/>
    </row>
    <row r="82" spans="2:14" x14ac:dyDescent="0.25">
      <c r="B82" s="84" t="s">
        <v>104</v>
      </c>
      <c r="C82" s="97" t="s">
        <v>12</v>
      </c>
      <c r="D82" s="92">
        <v>35</v>
      </c>
      <c r="E82" s="86">
        <v>39.1</v>
      </c>
    </row>
    <row r="83" spans="2:14" x14ac:dyDescent="0.25">
      <c r="B83" s="69"/>
      <c r="C83" s="4" t="s">
        <v>11</v>
      </c>
      <c r="D83" s="93">
        <v>15</v>
      </c>
      <c r="E83" s="70">
        <v>16.899999999999999</v>
      </c>
    </row>
    <row r="84" spans="2:14" ht="15.75" thickBot="1" x14ac:dyDescent="0.3">
      <c r="B84" s="87"/>
      <c r="C84" s="98" t="s">
        <v>13</v>
      </c>
      <c r="D84" s="94">
        <v>35</v>
      </c>
      <c r="E84" s="89">
        <v>24.8</v>
      </c>
    </row>
    <row r="85" spans="2:14" ht="15.75" thickBot="1" x14ac:dyDescent="0.3">
      <c r="B85" s="18"/>
      <c r="C85" s="18"/>
      <c r="D85" s="18"/>
      <c r="E85" s="1"/>
    </row>
    <row r="86" spans="2:14" x14ac:dyDescent="0.25">
      <c r="B86" s="84" t="s">
        <v>103</v>
      </c>
      <c r="C86" s="97" t="s">
        <v>7</v>
      </c>
      <c r="D86" s="92">
        <v>15</v>
      </c>
      <c r="E86" s="86">
        <v>15.8</v>
      </c>
    </row>
    <row r="87" spans="2:14" x14ac:dyDescent="0.25">
      <c r="B87" s="69"/>
      <c r="C87" s="4" t="s">
        <v>10</v>
      </c>
      <c r="D87" s="93">
        <v>17</v>
      </c>
      <c r="E87" s="70">
        <v>15.7</v>
      </c>
    </row>
    <row r="88" spans="2:14" ht="15.75" thickBot="1" x14ac:dyDescent="0.3">
      <c r="B88" s="87"/>
      <c r="C88" s="98" t="s">
        <v>14</v>
      </c>
      <c r="D88" s="94">
        <v>15</v>
      </c>
      <c r="E88" s="89">
        <v>13</v>
      </c>
    </row>
    <row r="89" spans="2:14" ht="15.75" thickBot="1" x14ac:dyDescent="0.3">
      <c r="B89" s="1"/>
      <c r="C89" s="1"/>
      <c r="D89" s="1"/>
      <c r="E89" s="1"/>
    </row>
    <row r="90" spans="2:14" ht="15.75" thickBot="1" x14ac:dyDescent="0.3">
      <c r="B90" s="5" t="s">
        <v>105</v>
      </c>
      <c r="C90" s="105" t="s">
        <v>512</v>
      </c>
      <c r="D90" s="36">
        <v>10</v>
      </c>
      <c r="E90" s="7">
        <v>7.2</v>
      </c>
    </row>
    <row r="93" spans="2:14" x14ac:dyDescent="0.25">
      <c r="B93" s="64"/>
      <c r="C93" s="64"/>
      <c r="D93" s="64"/>
      <c r="E93" s="64"/>
      <c r="F93" s="64"/>
      <c r="G93" s="2"/>
      <c r="H93" s="2"/>
      <c r="I93" s="2"/>
      <c r="J93" s="2"/>
      <c r="K93" s="2" t="s">
        <v>497</v>
      </c>
      <c r="L93" s="2" t="s">
        <v>260</v>
      </c>
      <c r="M93" s="2"/>
      <c r="N93" s="2"/>
    </row>
    <row r="94" spans="2:14" ht="15.75" thickBot="1" x14ac:dyDescent="0.3">
      <c r="B94" s="63"/>
      <c r="C94" s="63"/>
      <c r="D94" s="12"/>
      <c r="E94" s="63" t="s">
        <v>494</v>
      </c>
      <c r="F94" s="12"/>
      <c r="G94" s="12"/>
      <c r="H94" s="12"/>
      <c r="I94" s="63"/>
      <c r="J94" s="63"/>
      <c r="K94" s="12" t="s">
        <v>495</v>
      </c>
      <c r="L94" s="12"/>
      <c r="M94" s="12"/>
      <c r="N94" s="12"/>
    </row>
    <row r="95" spans="2:14" ht="15.75" thickBot="1" x14ac:dyDescent="0.3">
      <c r="B95" s="5"/>
      <c r="C95" s="6"/>
      <c r="D95" s="195" t="s">
        <v>476</v>
      </c>
      <c r="E95" s="203" t="s">
        <v>498</v>
      </c>
      <c r="F95" s="195" t="s">
        <v>499</v>
      </c>
      <c r="G95" s="203" t="s">
        <v>500</v>
      </c>
      <c r="H95" s="195" t="s">
        <v>132</v>
      </c>
      <c r="I95" s="203" t="s">
        <v>506</v>
      </c>
      <c r="J95" s="204" t="s">
        <v>507</v>
      </c>
      <c r="K95" s="202" t="s">
        <v>20</v>
      </c>
      <c r="L95" s="203" t="s">
        <v>504</v>
      </c>
      <c r="M95" s="202" t="s">
        <v>21</v>
      </c>
      <c r="N95" s="205" t="s">
        <v>505</v>
      </c>
    </row>
    <row r="96" spans="2:14" x14ac:dyDescent="0.25">
      <c r="B96" s="38" t="s">
        <v>102</v>
      </c>
      <c r="C96" s="209" t="s">
        <v>3</v>
      </c>
      <c r="D96" s="209">
        <v>27.934000000000001</v>
      </c>
      <c r="E96" s="209">
        <v>23.586500000000001</v>
      </c>
      <c r="F96" s="209">
        <v>14.0365</v>
      </c>
      <c r="G96" s="1"/>
      <c r="H96" s="209">
        <v>36.165999999999997</v>
      </c>
      <c r="I96" s="209">
        <v>23.531500000000001</v>
      </c>
      <c r="J96" s="209">
        <v>20.5</v>
      </c>
      <c r="K96" s="109">
        <v>25</v>
      </c>
      <c r="L96" s="209">
        <v>21.7</v>
      </c>
      <c r="M96" s="210">
        <v>30</v>
      </c>
      <c r="N96" s="211">
        <v>30.9</v>
      </c>
    </row>
    <row r="97" spans="2:14" ht="15.75" thickBot="1" x14ac:dyDescent="0.3">
      <c r="B97" s="38" t="s">
        <v>102</v>
      </c>
      <c r="C97" s="209" t="s">
        <v>8</v>
      </c>
      <c r="D97" s="209">
        <v>19.998999999999999</v>
      </c>
      <c r="E97" s="209">
        <v>23.121500000000001</v>
      </c>
      <c r="F97" s="209">
        <v>14.129</v>
      </c>
      <c r="G97" s="1"/>
      <c r="H97" s="209">
        <v>19.399999999999999</v>
      </c>
      <c r="I97" s="209">
        <v>23.497499999999999</v>
      </c>
      <c r="J97" s="209">
        <v>21.7</v>
      </c>
      <c r="K97" s="109">
        <v>20</v>
      </c>
      <c r="L97" s="209">
        <v>22.6</v>
      </c>
      <c r="M97" s="210">
        <v>30</v>
      </c>
      <c r="N97" s="211">
        <v>28.7</v>
      </c>
    </row>
    <row r="98" spans="2:14" ht="15.75" thickBot="1" x14ac:dyDescent="0.3">
      <c r="B98" s="25" t="s">
        <v>102</v>
      </c>
      <c r="C98" s="11" t="s">
        <v>9</v>
      </c>
      <c r="D98" s="11">
        <v>18.638999999999999</v>
      </c>
      <c r="E98" s="11">
        <v>16.259499999999999</v>
      </c>
      <c r="F98" s="11">
        <v>9.8795000000000002</v>
      </c>
      <c r="G98" s="208"/>
      <c r="H98" s="11">
        <v>19.109000000000002</v>
      </c>
      <c r="I98" s="11">
        <v>16.915500000000002</v>
      </c>
      <c r="J98" s="11">
        <v>15.7</v>
      </c>
      <c r="K98" s="206">
        <v>20</v>
      </c>
      <c r="L98" s="11">
        <v>15.8</v>
      </c>
      <c r="M98" s="207">
        <v>30</v>
      </c>
      <c r="N98" s="78">
        <v>20.7</v>
      </c>
    </row>
    <row r="99" spans="2:14" ht="15.75" thickBot="1" x14ac:dyDescent="0.3">
      <c r="B99" s="25" t="s">
        <v>104</v>
      </c>
      <c r="C99" s="11" t="s">
        <v>12</v>
      </c>
      <c r="D99" s="11">
        <v>23.341999999999999</v>
      </c>
      <c r="E99" s="11">
        <v>24.451000000000001</v>
      </c>
      <c r="F99" s="11">
        <v>16.5745</v>
      </c>
      <c r="G99" s="208"/>
      <c r="H99" s="11">
        <v>20.209</v>
      </c>
      <c r="I99" s="11">
        <v>29.1935</v>
      </c>
      <c r="J99" s="11">
        <v>27.6</v>
      </c>
      <c r="K99" s="206">
        <v>30</v>
      </c>
      <c r="L99" s="11">
        <v>29.6</v>
      </c>
      <c r="M99" s="207">
        <v>35</v>
      </c>
      <c r="N99" s="78">
        <v>39.1</v>
      </c>
    </row>
    <row r="100" spans="2:14" ht="15.75" thickBot="1" x14ac:dyDescent="0.3">
      <c r="B100" s="25" t="s">
        <v>104</v>
      </c>
      <c r="C100" s="11" t="s">
        <v>11</v>
      </c>
      <c r="D100" s="11">
        <v>8.7780000000000005</v>
      </c>
      <c r="E100" s="11">
        <v>10.2455</v>
      </c>
      <c r="F100" s="11">
        <v>6.3125</v>
      </c>
      <c r="G100" s="208"/>
      <c r="H100" s="11">
        <v>12.263</v>
      </c>
      <c r="I100" s="11">
        <v>12.819000000000001</v>
      </c>
      <c r="J100" s="11">
        <v>11.6</v>
      </c>
      <c r="K100" s="206">
        <v>12</v>
      </c>
      <c r="L100" s="11">
        <v>12.9</v>
      </c>
      <c r="M100" s="207">
        <v>15</v>
      </c>
      <c r="N100" s="78">
        <v>16.899999999999999</v>
      </c>
    </row>
    <row r="101" spans="2:14" ht="15.75" thickBot="1" x14ac:dyDescent="0.3">
      <c r="B101" s="38" t="s">
        <v>104</v>
      </c>
      <c r="C101" s="209" t="s">
        <v>13</v>
      </c>
      <c r="D101" s="212">
        <v>14.6</v>
      </c>
      <c r="E101" s="209">
        <v>16.381499999999999</v>
      </c>
      <c r="F101" s="209">
        <v>11.2475</v>
      </c>
      <c r="G101" s="1"/>
      <c r="H101" s="209">
        <v>25.597999999999999</v>
      </c>
      <c r="I101" s="209">
        <v>19.505500000000001</v>
      </c>
      <c r="J101" s="209">
        <v>17.600000000000001</v>
      </c>
      <c r="K101" s="109">
        <v>29</v>
      </c>
      <c r="L101" s="209">
        <v>19.100000000000001</v>
      </c>
      <c r="M101" s="210">
        <v>35</v>
      </c>
      <c r="N101" s="211">
        <v>24.8</v>
      </c>
    </row>
    <row r="102" spans="2:14" ht="15.75" thickBot="1" x14ac:dyDescent="0.3">
      <c r="B102" s="25" t="s">
        <v>103</v>
      </c>
      <c r="C102" s="11" t="s">
        <v>7</v>
      </c>
      <c r="D102" s="11">
        <v>7.0410000000000004</v>
      </c>
      <c r="E102" s="11">
        <v>6.0774999999999997</v>
      </c>
      <c r="F102" s="11">
        <v>3.5880000000000001</v>
      </c>
      <c r="G102" s="208"/>
      <c r="H102" s="11">
        <v>13.253</v>
      </c>
      <c r="I102" s="11">
        <v>12.236000000000001</v>
      </c>
      <c r="J102" s="11">
        <v>9.8000000000000007</v>
      </c>
      <c r="K102" s="206">
        <v>10</v>
      </c>
      <c r="L102" s="11">
        <v>9.1</v>
      </c>
      <c r="M102" s="207">
        <v>15</v>
      </c>
      <c r="N102" s="78">
        <v>15.8</v>
      </c>
    </row>
    <row r="103" spans="2:14" ht="15.75" thickBot="1" x14ac:dyDescent="0.3">
      <c r="B103" s="38" t="s">
        <v>103</v>
      </c>
      <c r="C103" s="209" t="s">
        <v>10</v>
      </c>
      <c r="D103" s="209">
        <v>5.9850000000000003</v>
      </c>
      <c r="E103" s="209">
        <v>5.6725000000000003</v>
      </c>
      <c r="F103" s="209">
        <v>3.2475000000000001</v>
      </c>
      <c r="G103" s="1"/>
      <c r="H103" s="209">
        <v>11.118</v>
      </c>
      <c r="I103" s="209">
        <v>10.73</v>
      </c>
      <c r="J103" s="209">
        <v>10.4</v>
      </c>
      <c r="K103" s="109">
        <v>12</v>
      </c>
      <c r="L103" s="209">
        <v>9.3000000000000007</v>
      </c>
      <c r="M103" s="210">
        <v>17</v>
      </c>
      <c r="N103" s="211">
        <v>15.7</v>
      </c>
    </row>
    <row r="104" spans="2:14" ht="15.75" thickBot="1" x14ac:dyDescent="0.3">
      <c r="B104" s="25" t="s">
        <v>103</v>
      </c>
      <c r="C104" s="11" t="s">
        <v>14</v>
      </c>
      <c r="D104" s="11">
        <v>8.3689999999999998</v>
      </c>
      <c r="E104" s="11">
        <v>4.7565</v>
      </c>
      <c r="F104" s="11">
        <v>2.8374999999999999</v>
      </c>
      <c r="G104" s="208"/>
      <c r="H104" s="11">
        <v>16.550999999999998</v>
      </c>
      <c r="I104" s="11">
        <v>9.4610000000000003</v>
      </c>
      <c r="J104" s="11">
        <v>8.1999999999999993</v>
      </c>
      <c r="K104" s="206">
        <v>10</v>
      </c>
      <c r="L104" s="11">
        <v>8</v>
      </c>
      <c r="M104" s="207">
        <v>15</v>
      </c>
      <c r="N104" s="78">
        <v>13</v>
      </c>
    </row>
    <row r="105" spans="2:14" ht="15.75" thickBot="1" x14ac:dyDescent="0.3">
      <c r="B105" s="33" t="s">
        <v>105</v>
      </c>
      <c r="C105" s="213" t="s">
        <v>512</v>
      </c>
      <c r="D105" s="213">
        <v>1.1399999999999999</v>
      </c>
      <c r="E105" s="213">
        <v>1.1825000000000001</v>
      </c>
      <c r="F105" s="213">
        <v>0.67249999999999999</v>
      </c>
      <c r="G105" s="215"/>
      <c r="H105" s="213">
        <v>5.2119999999999997</v>
      </c>
      <c r="I105" s="213">
        <v>5.7385000000000002</v>
      </c>
      <c r="J105" s="213">
        <v>4.3</v>
      </c>
      <c r="K105" s="214">
        <v>7</v>
      </c>
      <c r="L105" s="213">
        <v>4.4000000000000004</v>
      </c>
      <c r="M105" s="20">
        <v>10</v>
      </c>
      <c r="N105" s="216">
        <v>7.2</v>
      </c>
    </row>
    <row r="107" spans="2:14" x14ac:dyDescent="0.25">
      <c r="D107" t="s">
        <v>291</v>
      </c>
      <c r="E107" t="s">
        <v>289</v>
      </c>
      <c r="F107" t="s">
        <v>288</v>
      </c>
      <c r="J107" t="s">
        <v>291</v>
      </c>
      <c r="K107" t="s">
        <v>289</v>
      </c>
      <c r="L107" t="s">
        <v>288</v>
      </c>
    </row>
    <row r="108" spans="2:14" ht="16.5" customHeight="1" thickBot="1" x14ac:dyDescent="0.3">
      <c r="D108" s="56" t="s">
        <v>0</v>
      </c>
      <c r="E108" s="56" t="s">
        <v>0</v>
      </c>
      <c r="F108" s="56" t="s">
        <v>0</v>
      </c>
      <c r="J108" s="56" t="s">
        <v>2</v>
      </c>
      <c r="K108" s="56" t="s">
        <v>2</v>
      </c>
      <c r="L108" s="56" t="s">
        <v>2</v>
      </c>
    </row>
    <row r="109" spans="2:14" ht="16.5" thickTop="1" thickBot="1" x14ac:dyDescent="0.3">
      <c r="B109" s="60" t="s">
        <v>102</v>
      </c>
      <c r="C109" t="s">
        <v>292</v>
      </c>
      <c r="D109" s="59">
        <v>25</v>
      </c>
      <c r="E109" s="59">
        <v>28.8</v>
      </c>
      <c r="F109" s="59">
        <v>23.5</v>
      </c>
      <c r="H109" s="60" t="s">
        <v>102</v>
      </c>
      <c r="I109" t="s">
        <v>292</v>
      </c>
      <c r="J109" s="59">
        <v>20</v>
      </c>
      <c r="K109" s="59">
        <v>21</v>
      </c>
      <c r="L109" s="59">
        <v>18.899999999999999</v>
      </c>
    </row>
    <row r="110" spans="2:14" ht="15.75" thickBot="1" x14ac:dyDescent="0.3">
      <c r="B110" s="60" t="s">
        <v>102</v>
      </c>
      <c r="C110" t="s">
        <v>123</v>
      </c>
      <c r="D110" s="59">
        <v>27</v>
      </c>
      <c r="E110" s="59">
        <v>28</v>
      </c>
      <c r="F110" s="59">
        <v>8.1999999999999993</v>
      </c>
      <c r="H110" s="60" t="s">
        <v>102</v>
      </c>
      <c r="I110" t="s">
        <v>123</v>
      </c>
      <c r="J110" s="59">
        <v>26</v>
      </c>
      <c r="K110" s="59">
        <v>21</v>
      </c>
      <c r="L110" s="59">
        <v>12.3</v>
      </c>
    </row>
    <row r="111" spans="2:14" ht="15.75" thickBot="1" x14ac:dyDescent="0.3">
      <c r="B111" s="60" t="s">
        <v>102</v>
      </c>
      <c r="C111" t="s">
        <v>293</v>
      </c>
      <c r="D111" s="59">
        <v>17</v>
      </c>
      <c r="E111" s="59">
        <v>18.100000000000001</v>
      </c>
      <c r="F111" s="59">
        <v>27.7</v>
      </c>
      <c r="H111" s="60" t="s">
        <v>102</v>
      </c>
      <c r="I111" t="s">
        <v>293</v>
      </c>
      <c r="J111" s="59">
        <v>17</v>
      </c>
      <c r="K111" s="59">
        <v>16.3</v>
      </c>
      <c r="L111" s="59">
        <v>25.8</v>
      </c>
    </row>
    <row r="112" spans="2:14" ht="15.75" thickBot="1" x14ac:dyDescent="0.3">
      <c r="B112" s="60" t="s">
        <v>103</v>
      </c>
      <c r="C112" t="s">
        <v>292</v>
      </c>
      <c r="E112" s="59">
        <v>10</v>
      </c>
      <c r="F112" s="59">
        <v>18.600000000000001</v>
      </c>
      <c r="H112" s="60" t="s">
        <v>103</v>
      </c>
      <c r="I112" t="s">
        <v>292</v>
      </c>
      <c r="K112" s="59">
        <v>11.8</v>
      </c>
      <c r="L112" s="59">
        <v>14.8</v>
      </c>
    </row>
    <row r="114" spans="2:18" x14ac:dyDescent="0.25">
      <c r="D114" t="s">
        <v>291</v>
      </c>
      <c r="E114" t="s">
        <v>289</v>
      </c>
      <c r="F114" t="s">
        <v>288</v>
      </c>
      <c r="J114" t="s">
        <v>291</v>
      </c>
      <c r="K114" t="s">
        <v>289</v>
      </c>
      <c r="L114" t="s">
        <v>288</v>
      </c>
    </row>
    <row r="115" spans="2:18" ht="15.75" thickBot="1" x14ac:dyDescent="0.3">
      <c r="D115" s="56" t="s">
        <v>1</v>
      </c>
      <c r="E115" s="56" t="s">
        <v>1</v>
      </c>
      <c r="F115" s="56" t="s">
        <v>1</v>
      </c>
      <c r="J115" s="56" t="s">
        <v>20</v>
      </c>
      <c r="K115" s="56" t="s">
        <v>20</v>
      </c>
      <c r="L115" s="56" t="s">
        <v>20</v>
      </c>
    </row>
    <row r="116" spans="2:18" ht="16.5" thickTop="1" thickBot="1" x14ac:dyDescent="0.3">
      <c r="B116" s="60" t="s">
        <v>102</v>
      </c>
      <c r="C116" t="s">
        <v>292</v>
      </c>
      <c r="D116" s="59">
        <v>15</v>
      </c>
      <c r="E116" s="59">
        <v>15</v>
      </c>
      <c r="F116" s="59">
        <v>12.3</v>
      </c>
      <c r="H116" s="60" t="s">
        <v>102</v>
      </c>
      <c r="I116" t="s">
        <v>292</v>
      </c>
      <c r="J116" s="59">
        <v>20.7</v>
      </c>
      <c r="K116" s="59">
        <v>19.100000000000001</v>
      </c>
      <c r="L116" s="59">
        <v>19.8</v>
      </c>
    </row>
    <row r="117" spans="2:18" ht="15.75" thickBot="1" x14ac:dyDescent="0.3">
      <c r="B117" s="60" t="s">
        <v>102</v>
      </c>
      <c r="C117" t="s">
        <v>123</v>
      </c>
      <c r="D117" s="59">
        <v>16.3</v>
      </c>
      <c r="E117" s="59">
        <v>15.3</v>
      </c>
      <c r="F117" s="59">
        <v>4.5</v>
      </c>
      <c r="H117" s="60" t="s">
        <v>102</v>
      </c>
      <c r="I117" t="s">
        <v>123</v>
      </c>
      <c r="J117" s="59">
        <v>26.3</v>
      </c>
      <c r="K117" s="59">
        <v>29</v>
      </c>
      <c r="L117" s="59">
        <v>12.8</v>
      </c>
    </row>
    <row r="118" spans="2:18" ht="15.75" thickBot="1" x14ac:dyDescent="0.3">
      <c r="B118" s="60" t="s">
        <v>102</v>
      </c>
      <c r="C118" t="s">
        <v>293</v>
      </c>
      <c r="D118" s="59">
        <v>10.5</v>
      </c>
      <c r="E118" s="59">
        <v>9.4</v>
      </c>
      <c r="F118" s="59">
        <v>16.5</v>
      </c>
      <c r="H118" s="60" t="s">
        <v>102</v>
      </c>
      <c r="I118" t="s">
        <v>293</v>
      </c>
      <c r="J118" s="59">
        <v>19</v>
      </c>
      <c r="K118" s="59">
        <v>19.8</v>
      </c>
      <c r="L118" s="59">
        <v>24.5</v>
      </c>
    </row>
    <row r="119" spans="2:18" ht="15.75" thickBot="1" x14ac:dyDescent="0.3">
      <c r="B119" s="60" t="s">
        <v>103</v>
      </c>
      <c r="C119" t="s">
        <v>292</v>
      </c>
      <c r="E119" s="59">
        <v>5.2</v>
      </c>
      <c r="F119" s="59">
        <v>11</v>
      </c>
      <c r="H119" s="60" t="s">
        <v>103</v>
      </c>
      <c r="I119" t="s">
        <v>292</v>
      </c>
      <c r="K119" s="59">
        <v>11.4</v>
      </c>
      <c r="L119" s="59">
        <v>17</v>
      </c>
    </row>
    <row r="121" spans="2:18" x14ac:dyDescent="0.25">
      <c r="J121" t="s">
        <v>291</v>
      </c>
      <c r="K121" t="s">
        <v>289</v>
      </c>
      <c r="L121" t="s">
        <v>288</v>
      </c>
    </row>
    <row r="122" spans="2:18" ht="15.75" thickBot="1" x14ac:dyDescent="0.3">
      <c r="J122" s="55" t="s">
        <v>21</v>
      </c>
      <c r="K122" s="55" t="s">
        <v>21</v>
      </c>
      <c r="L122" s="55" t="s">
        <v>21</v>
      </c>
    </row>
    <row r="123" spans="2:18" ht="16.5" thickTop="1" thickBot="1" x14ac:dyDescent="0.3">
      <c r="H123" s="60" t="s">
        <v>102</v>
      </c>
      <c r="I123" t="s">
        <v>292</v>
      </c>
      <c r="J123" s="58">
        <v>28.7</v>
      </c>
      <c r="K123" s="58">
        <v>28</v>
      </c>
      <c r="L123" s="58">
        <v>31.3</v>
      </c>
      <c r="M123" s="1"/>
      <c r="N123" s="1"/>
      <c r="Q123" s="17"/>
      <c r="R123" s="17"/>
    </row>
    <row r="124" spans="2:18" ht="15.75" thickBot="1" x14ac:dyDescent="0.3">
      <c r="H124" s="60" t="s">
        <v>102</v>
      </c>
      <c r="I124" t="s">
        <v>123</v>
      </c>
      <c r="J124" s="58">
        <v>41</v>
      </c>
      <c r="K124" s="58">
        <v>40.799999999999997</v>
      </c>
      <c r="L124" s="58">
        <v>21.9</v>
      </c>
    </row>
    <row r="125" spans="2:18" ht="16.5" customHeight="1" thickBot="1" x14ac:dyDescent="0.3">
      <c r="H125" s="60" t="s">
        <v>102</v>
      </c>
      <c r="I125" t="s">
        <v>293</v>
      </c>
      <c r="J125" s="58">
        <v>22</v>
      </c>
      <c r="K125" s="58">
        <v>23.8</v>
      </c>
      <c r="L125" s="58">
        <v>39.9</v>
      </c>
    </row>
    <row r="126" spans="2:18" ht="15.75" thickBot="1" x14ac:dyDescent="0.3">
      <c r="H126" s="60" t="s">
        <v>103</v>
      </c>
      <c r="I126" t="s">
        <v>292</v>
      </c>
      <c r="K126" s="58">
        <v>20</v>
      </c>
      <c r="L126" s="58">
        <v>22</v>
      </c>
    </row>
  </sheetData>
  <phoneticPr fontId="23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workbookViewId="0">
      <selection activeCell="H1" sqref="H1"/>
    </sheetView>
  </sheetViews>
  <sheetFormatPr defaultRowHeight="15" x14ac:dyDescent="0.25"/>
  <cols>
    <col min="4" max="4" width="11" bestFit="1" customWidth="1"/>
    <col min="5" max="5" width="13.140625" bestFit="1" customWidth="1"/>
    <col min="6" max="9" width="11" bestFit="1" customWidth="1"/>
    <col min="12" max="12" width="10.7109375" bestFit="1" customWidth="1"/>
    <col min="13" max="13" width="13.7109375" customWidth="1"/>
    <col min="14" max="14" width="12.28515625" customWidth="1"/>
    <col min="15" max="15" width="12.42578125" customWidth="1"/>
  </cols>
  <sheetData>
    <row r="1" spans="2:15" x14ac:dyDescent="0.25">
      <c r="C1" t="s">
        <v>520</v>
      </c>
    </row>
    <row r="2" spans="2:15" ht="15.75" thickBot="1" x14ac:dyDescent="0.3">
      <c r="B2" s="128" t="s">
        <v>254</v>
      </c>
      <c r="K2" s="10" t="s">
        <v>521</v>
      </c>
    </row>
    <row r="3" spans="2:15" ht="15.75" thickBot="1" x14ac:dyDescent="0.3">
      <c r="D3" s="117" t="s">
        <v>304</v>
      </c>
      <c r="E3" s="118"/>
      <c r="F3" s="132" t="s">
        <v>305</v>
      </c>
      <c r="G3" s="135"/>
      <c r="H3" s="134" t="s">
        <v>306</v>
      </c>
      <c r="I3" s="138"/>
    </row>
    <row r="4" spans="2:15" ht="15.75" thickBot="1" x14ac:dyDescent="0.3">
      <c r="D4" s="117" t="s">
        <v>133</v>
      </c>
      <c r="E4" s="118" t="s">
        <v>134</v>
      </c>
      <c r="F4" s="132" t="s">
        <v>133</v>
      </c>
      <c r="G4" s="133" t="s">
        <v>134</v>
      </c>
      <c r="H4" s="136" t="s">
        <v>133</v>
      </c>
      <c r="I4" s="137" t="s">
        <v>134</v>
      </c>
      <c r="M4" s="175" t="s">
        <v>304</v>
      </c>
      <c r="N4" s="176" t="s">
        <v>305</v>
      </c>
      <c r="O4" s="177" t="s">
        <v>306</v>
      </c>
    </row>
    <row r="5" spans="2:15" x14ac:dyDescent="0.25">
      <c r="B5" s="125" t="s">
        <v>135</v>
      </c>
      <c r="C5" s="122" t="s">
        <v>3</v>
      </c>
      <c r="D5" s="119" t="s">
        <v>136</v>
      </c>
      <c r="E5" s="129" t="s">
        <v>137</v>
      </c>
      <c r="F5" s="111" t="s">
        <v>138</v>
      </c>
      <c r="G5" s="112" t="s">
        <v>139</v>
      </c>
      <c r="H5" s="111" t="s">
        <v>140</v>
      </c>
      <c r="I5" s="112" t="s">
        <v>141</v>
      </c>
      <c r="K5" s="125" t="s">
        <v>102</v>
      </c>
      <c r="L5" s="178" t="s">
        <v>3</v>
      </c>
      <c r="M5" s="181">
        <v>28.2</v>
      </c>
      <c r="N5" s="181">
        <v>29.57</v>
      </c>
      <c r="O5" s="181">
        <v>29.5</v>
      </c>
    </row>
    <row r="6" spans="2:15" x14ac:dyDescent="0.25">
      <c r="B6" s="126"/>
      <c r="C6" s="123" t="s">
        <v>74</v>
      </c>
      <c r="D6" s="120" t="s">
        <v>142</v>
      </c>
      <c r="E6" s="130" t="s">
        <v>143</v>
      </c>
      <c r="F6" s="113" t="s">
        <v>144</v>
      </c>
      <c r="G6" s="114" t="s">
        <v>145</v>
      </c>
      <c r="H6" s="113" t="s">
        <v>146</v>
      </c>
      <c r="I6" s="114" t="s">
        <v>147</v>
      </c>
      <c r="K6" s="126"/>
      <c r="L6" s="179" t="s">
        <v>171</v>
      </c>
      <c r="M6" s="107">
        <v>30.2</v>
      </c>
      <c r="N6" s="107">
        <v>29.1</v>
      </c>
      <c r="O6" s="107">
        <v>29.3</v>
      </c>
    </row>
    <row r="7" spans="2:15" x14ac:dyDescent="0.25">
      <c r="B7" s="126"/>
      <c r="C7" s="123" t="s">
        <v>148</v>
      </c>
      <c r="D7" s="120" t="s">
        <v>149</v>
      </c>
      <c r="E7" s="130" t="s">
        <v>150</v>
      </c>
      <c r="F7" s="113" t="s">
        <v>151</v>
      </c>
      <c r="G7" s="114" t="s">
        <v>152</v>
      </c>
      <c r="H7" s="113" t="s">
        <v>153</v>
      </c>
      <c r="I7" s="114" t="s">
        <v>154</v>
      </c>
      <c r="K7" s="126"/>
      <c r="L7" s="179" t="s">
        <v>191</v>
      </c>
      <c r="M7" s="107">
        <v>23.5</v>
      </c>
      <c r="N7" s="107">
        <v>23</v>
      </c>
      <c r="O7" s="107">
        <v>23</v>
      </c>
    </row>
    <row r="8" spans="2:15" x14ac:dyDescent="0.25">
      <c r="B8" s="126"/>
      <c r="C8" s="123" t="s">
        <v>513</v>
      </c>
      <c r="D8" s="120">
        <v>31.87</v>
      </c>
      <c r="E8" s="130">
        <v>4.5279999999999996</v>
      </c>
      <c r="F8" s="113">
        <v>31.82</v>
      </c>
      <c r="G8" s="114">
        <v>4.6420000000000003</v>
      </c>
      <c r="H8" s="113">
        <v>32.11</v>
      </c>
      <c r="I8" s="114">
        <v>4.46</v>
      </c>
      <c r="K8" s="126" t="s">
        <v>104</v>
      </c>
      <c r="L8" s="179" t="s">
        <v>74</v>
      </c>
      <c r="M8" s="107">
        <v>33.950000000000003</v>
      </c>
      <c r="N8" s="107">
        <v>31</v>
      </c>
      <c r="O8" s="107">
        <v>33.299999999999997</v>
      </c>
    </row>
    <row r="9" spans="2:15" x14ac:dyDescent="0.25">
      <c r="B9" s="126" t="s">
        <v>155</v>
      </c>
      <c r="C9" s="123" t="s">
        <v>156</v>
      </c>
      <c r="D9" s="120" t="s">
        <v>157</v>
      </c>
      <c r="E9" s="130" t="s">
        <v>158</v>
      </c>
      <c r="F9" s="113" t="s">
        <v>159</v>
      </c>
      <c r="G9" s="114" t="s">
        <v>160</v>
      </c>
      <c r="H9" s="113" t="s">
        <v>161</v>
      </c>
      <c r="I9" s="114" t="s">
        <v>162</v>
      </c>
      <c r="K9" s="126"/>
      <c r="L9" s="179" t="s">
        <v>163</v>
      </c>
      <c r="M9" s="107">
        <v>14.3</v>
      </c>
      <c r="N9" s="107">
        <v>16</v>
      </c>
      <c r="O9" s="107">
        <v>14.1</v>
      </c>
    </row>
    <row r="10" spans="2:15" x14ac:dyDescent="0.25">
      <c r="B10" s="126"/>
      <c r="C10" s="123" t="s">
        <v>163</v>
      </c>
      <c r="D10" s="120" t="s">
        <v>164</v>
      </c>
      <c r="E10" s="130" t="s">
        <v>165</v>
      </c>
      <c r="F10" s="113" t="s">
        <v>166</v>
      </c>
      <c r="G10" s="114" t="s">
        <v>167</v>
      </c>
      <c r="H10" s="113" t="s">
        <v>168</v>
      </c>
      <c r="I10" s="114" t="s">
        <v>169</v>
      </c>
      <c r="K10" s="126"/>
      <c r="L10" s="179" t="s">
        <v>115</v>
      </c>
      <c r="M10" s="107">
        <v>23.4</v>
      </c>
      <c r="N10" s="107">
        <v>22.5</v>
      </c>
      <c r="O10" s="107">
        <v>22.5</v>
      </c>
    </row>
    <row r="11" spans="2:15" x14ac:dyDescent="0.25">
      <c r="B11" s="126"/>
      <c r="C11" s="123" t="s">
        <v>513</v>
      </c>
      <c r="D11" s="120">
        <v>31.99</v>
      </c>
      <c r="E11" s="130">
        <v>8.0660000000000007</v>
      </c>
      <c r="F11" s="113">
        <v>32.15</v>
      </c>
      <c r="G11" s="114">
        <v>8</v>
      </c>
      <c r="H11" s="113">
        <v>32.21</v>
      </c>
      <c r="I11" s="114">
        <v>7.63</v>
      </c>
      <c r="K11" s="126" t="s">
        <v>103</v>
      </c>
      <c r="L11" s="179" t="s">
        <v>148</v>
      </c>
      <c r="M11" s="107">
        <v>17.38</v>
      </c>
      <c r="N11" s="107">
        <v>16.600000000000001</v>
      </c>
      <c r="O11" s="107">
        <v>17.100000000000001</v>
      </c>
    </row>
    <row r="12" spans="2:15" x14ac:dyDescent="0.25">
      <c r="B12" s="126" t="s">
        <v>170</v>
      </c>
      <c r="C12" s="123" t="s">
        <v>171</v>
      </c>
      <c r="D12" s="120" t="s">
        <v>172</v>
      </c>
      <c r="E12" s="130" t="s">
        <v>173</v>
      </c>
      <c r="F12" s="113" t="s">
        <v>174</v>
      </c>
      <c r="G12" s="114" t="s">
        <v>175</v>
      </c>
      <c r="H12" s="113" t="s">
        <v>176</v>
      </c>
      <c r="I12" s="114" t="s">
        <v>177</v>
      </c>
      <c r="K12" s="126"/>
      <c r="L12" s="179" t="s">
        <v>156</v>
      </c>
      <c r="M12" s="107">
        <v>16.11</v>
      </c>
      <c r="N12" s="107">
        <v>13.4</v>
      </c>
      <c r="O12" s="107">
        <v>16.2</v>
      </c>
    </row>
    <row r="13" spans="2:15" x14ac:dyDescent="0.25">
      <c r="B13" s="126"/>
      <c r="C13" s="123" t="s">
        <v>513</v>
      </c>
      <c r="D13" s="120">
        <v>31.92</v>
      </c>
      <c r="E13" s="130">
        <v>5.0529999999999999</v>
      </c>
      <c r="F13" s="113">
        <v>32.049999999999997</v>
      </c>
      <c r="G13" s="114">
        <v>5.4</v>
      </c>
      <c r="H13" s="113">
        <v>32.020000000000003</v>
      </c>
      <c r="I13" s="114">
        <v>4.84</v>
      </c>
      <c r="K13" s="126"/>
      <c r="L13" s="179" t="s">
        <v>117</v>
      </c>
      <c r="M13" s="107">
        <v>12.6</v>
      </c>
      <c r="N13" s="107">
        <v>12.5</v>
      </c>
      <c r="O13" s="107">
        <v>12.3</v>
      </c>
    </row>
    <row r="14" spans="2:15" x14ac:dyDescent="0.25">
      <c r="B14" s="126" t="s">
        <v>178</v>
      </c>
      <c r="C14" s="123" t="s">
        <v>115</v>
      </c>
      <c r="D14" s="120" t="s">
        <v>179</v>
      </c>
      <c r="E14" s="130" t="s">
        <v>180</v>
      </c>
      <c r="F14" s="113" t="s">
        <v>181</v>
      </c>
      <c r="G14" s="114" t="s">
        <v>182</v>
      </c>
      <c r="H14" s="113" t="s">
        <v>183</v>
      </c>
      <c r="I14" s="114" t="s">
        <v>184</v>
      </c>
      <c r="K14" s="126" t="s">
        <v>105</v>
      </c>
      <c r="L14" s="179" t="s">
        <v>514</v>
      </c>
      <c r="M14" s="107">
        <v>4.53</v>
      </c>
      <c r="N14" s="107">
        <v>4.6399999999999997</v>
      </c>
      <c r="O14" s="107">
        <v>4.46</v>
      </c>
    </row>
    <row r="15" spans="2:15" x14ac:dyDescent="0.25">
      <c r="B15" s="126"/>
      <c r="C15" s="123" t="s">
        <v>117</v>
      </c>
      <c r="D15" s="120" t="s">
        <v>185</v>
      </c>
      <c r="E15" s="130" t="s">
        <v>186</v>
      </c>
      <c r="F15" s="113" t="s">
        <v>187</v>
      </c>
      <c r="G15" s="114" t="s">
        <v>188</v>
      </c>
      <c r="H15" s="113" t="s">
        <v>189</v>
      </c>
      <c r="I15" s="114" t="s">
        <v>190</v>
      </c>
      <c r="K15" s="126"/>
      <c r="L15" s="179" t="s">
        <v>515</v>
      </c>
      <c r="M15" s="107">
        <v>8.07</v>
      </c>
      <c r="N15" s="107">
        <v>8</v>
      </c>
      <c r="O15" s="107">
        <v>7.63</v>
      </c>
    </row>
    <row r="16" spans="2:15" x14ac:dyDescent="0.25">
      <c r="B16" s="126"/>
      <c r="C16" s="123" t="s">
        <v>191</v>
      </c>
      <c r="D16" s="120" t="s">
        <v>192</v>
      </c>
      <c r="E16" s="130" t="s">
        <v>193</v>
      </c>
      <c r="F16" s="113" t="s">
        <v>194</v>
      </c>
      <c r="G16" s="114" t="s">
        <v>195</v>
      </c>
      <c r="H16" s="113" t="s">
        <v>196</v>
      </c>
      <c r="I16" s="114" t="s">
        <v>197</v>
      </c>
      <c r="K16" s="126"/>
      <c r="L16" s="179" t="s">
        <v>516</v>
      </c>
      <c r="M16" s="107">
        <v>5.05</v>
      </c>
      <c r="N16" s="107">
        <v>5.4</v>
      </c>
      <c r="O16" s="107">
        <v>4.84</v>
      </c>
    </row>
    <row r="17" spans="2:15" ht="15.75" thickBot="1" x14ac:dyDescent="0.3">
      <c r="B17" s="127"/>
      <c r="C17" s="124" t="s">
        <v>513</v>
      </c>
      <c r="D17" s="121">
        <v>31.69</v>
      </c>
      <c r="E17" s="131">
        <v>8.5</v>
      </c>
      <c r="F17" s="115">
        <v>31.56</v>
      </c>
      <c r="G17" s="116">
        <v>8.6999999999999993</v>
      </c>
      <c r="H17" s="115">
        <v>31.59</v>
      </c>
      <c r="I17" s="116">
        <v>7.9</v>
      </c>
      <c r="K17" s="127"/>
      <c r="L17" s="180" t="s">
        <v>517</v>
      </c>
      <c r="M17" s="108">
        <v>8.5</v>
      </c>
      <c r="N17" s="108">
        <v>8.6999999999999993</v>
      </c>
      <c r="O17" s="108">
        <v>7.9</v>
      </c>
    </row>
    <row r="19" spans="2:15" ht="15.75" thickBot="1" x14ac:dyDescent="0.3">
      <c r="B19" s="128" t="s">
        <v>255</v>
      </c>
      <c r="K19" s="10" t="s">
        <v>522</v>
      </c>
    </row>
    <row r="20" spans="2:15" ht="15.75" thickBot="1" x14ac:dyDescent="0.3">
      <c r="D20" s="117" t="s">
        <v>304</v>
      </c>
      <c r="E20" s="118"/>
      <c r="F20" s="132" t="s">
        <v>305</v>
      </c>
      <c r="G20" s="135"/>
      <c r="H20" s="134" t="s">
        <v>306</v>
      </c>
      <c r="I20" s="138"/>
    </row>
    <row r="21" spans="2:15" ht="15.75" thickBot="1" x14ac:dyDescent="0.3">
      <c r="D21" s="117" t="s">
        <v>133</v>
      </c>
      <c r="E21" s="118" t="s">
        <v>134</v>
      </c>
      <c r="F21" s="132" t="s">
        <v>133</v>
      </c>
      <c r="G21" s="133" t="s">
        <v>134</v>
      </c>
      <c r="H21" s="136" t="s">
        <v>133</v>
      </c>
      <c r="I21" s="137" t="s">
        <v>134</v>
      </c>
      <c r="M21" s="175" t="s">
        <v>304</v>
      </c>
      <c r="N21" s="176" t="s">
        <v>305</v>
      </c>
      <c r="O21" s="177" t="s">
        <v>306</v>
      </c>
    </row>
    <row r="22" spans="2:15" x14ac:dyDescent="0.25">
      <c r="B22" s="125" t="s">
        <v>135</v>
      </c>
      <c r="C22" s="122" t="s">
        <v>3</v>
      </c>
      <c r="D22" s="119" t="s">
        <v>198</v>
      </c>
      <c r="E22" s="129" t="s">
        <v>199</v>
      </c>
      <c r="F22" s="111" t="s">
        <v>200</v>
      </c>
      <c r="G22" s="112" t="s">
        <v>201</v>
      </c>
      <c r="H22" s="111" t="s">
        <v>202</v>
      </c>
      <c r="I22" s="112" t="s">
        <v>203</v>
      </c>
      <c r="K22" s="125" t="s">
        <v>102</v>
      </c>
      <c r="L22" s="178" t="s">
        <v>3</v>
      </c>
      <c r="M22" s="106">
        <v>12.65</v>
      </c>
      <c r="N22" s="106">
        <v>13</v>
      </c>
      <c r="O22" s="106">
        <v>13.29</v>
      </c>
    </row>
    <row r="23" spans="2:15" x14ac:dyDescent="0.25">
      <c r="B23" s="126"/>
      <c r="C23" s="123" t="s">
        <v>74</v>
      </c>
      <c r="D23" s="120" t="s">
        <v>204</v>
      </c>
      <c r="E23" s="130" t="s">
        <v>205</v>
      </c>
      <c r="F23" s="113" t="s">
        <v>206</v>
      </c>
      <c r="G23" s="114" t="s">
        <v>207</v>
      </c>
      <c r="H23" s="113" t="s">
        <v>208</v>
      </c>
      <c r="I23" s="114" t="s">
        <v>209</v>
      </c>
      <c r="K23" s="126"/>
      <c r="L23" s="179" t="s">
        <v>171</v>
      </c>
      <c r="M23" s="107">
        <v>12.38</v>
      </c>
      <c r="N23" s="107">
        <v>11.4</v>
      </c>
      <c r="O23" s="107">
        <v>11.1</v>
      </c>
    </row>
    <row r="24" spans="2:15" x14ac:dyDescent="0.25">
      <c r="B24" s="126"/>
      <c r="C24" s="123" t="s">
        <v>148</v>
      </c>
      <c r="D24" s="120" t="s">
        <v>210</v>
      </c>
      <c r="E24" s="130" t="s">
        <v>211</v>
      </c>
      <c r="F24" s="113" t="s">
        <v>212</v>
      </c>
      <c r="G24" s="114" t="s">
        <v>213</v>
      </c>
      <c r="H24" s="113" t="s">
        <v>214</v>
      </c>
      <c r="I24" s="114" t="s">
        <v>215</v>
      </c>
      <c r="K24" s="126"/>
      <c r="L24" s="179" t="s">
        <v>191</v>
      </c>
      <c r="M24" s="107">
        <v>9.0299999999999994</v>
      </c>
      <c r="N24" s="107">
        <v>9.32</v>
      </c>
      <c r="O24" s="107">
        <v>8.91</v>
      </c>
    </row>
    <row r="25" spans="2:15" x14ac:dyDescent="0.25">
      <c r="B25" s="126"/>
      <c r="C25" s="123" t="s">
        <v>513</v>
      </c>
      <c r="D25" s="120">
        <v>31.93</v>
      </c>
      <c r="E25" s="130">
        <v>0.436</v>
      </c>
      <c r="F25" s="113">
        <v>31.66</v>
      </c>
      <c r="G25" s="114">
        <v>0.43</v>
      </c>
      <c r="H25" s="113">
        <v>31.92</v>
      </c>
      <c r="I25" s="114">
        <v>0.441</v>
      </c>
      <c r="K25" s="126" t="s">
        <v>104</v>
      </c>
      <c r="L25" s="179" t="s">
        <v>74</v>
      </c>
      <c r="M25" s="107">
        <v>16.97</v>
      </c>
      <c r="N25" s="107">
        <v>15</v>
      </c>
      <c r="O25" s="107">
        <v>15</v>
      </c>
    </row>
    <row r="26" spans="2:15" x14ac:dyDescent="0.25">
      <c r="B26" s="126" t="s">
        <v>155</v>
      </c>
      <c r="C26" s="123" t="s">
        <v>156</v>
      </c>
      <c r="D26" s="120" t="s">
        <v>216</v>
      </c>
      <c r="E26" s="130" t="s">
        <v>217</v>
      </c>
      <c r="F26" s="113" t="s">
        <v>218</v>
      </c>
      <c r="G26" s="114" t="s">
        <v>219</v>
      </c>
      <c r="H26" s="113" t="s">
        <v>220</v>
      </c>
      <c r="I26" s="114" t="s">
        <v>221</v>
      </c>
      <c r="K26" s="126"/>
      <c r="L26" s="179" t="s">
        <v>163</v>
      </c>
      <c r="M26" s="107">
        <v>6</v>
      </c>
      <c r="N26" s="107">
        <v>5.7</v>
      </c>
      <c r="O26" s="107">
        <v>5.8</v>
      </c>
    </row>
    <row r="27" spans="2:15" x14ac:dyDescent="0.25">
      <c r="B27" s="126"/>
      <c r="C27" s="123" t="s">
        <v>163</v>
      </c>
      <c r="D27" s="120" t="s">
        <v>222</v>
      </c>
      <c r="E27" s="130" t="s">
        <v>223</v>
      </c>
      <c r="F27" s="113" t="s">
        <v>224</v>
      </c>
      <c r="G27" s="114" t="s">
        <v>225</v>
      </c>
      <c r="H27" s="113" t="s">
        <v>226</v>
      </c>
      <c r="I27" s="114" t="s">
        <v>227</v>
      </c>
      <c r="K27" s="126"/>
      <c r="L27" s="179" t="s">
        <v>115</v>
      </c>
      <c r="M27" s="107">
        <v>8.6999999999999993</v>
      </c>
      <c r="N27" s="107">
        <v>8.6</v>
      </c>
      <c r="O27" s="107">
        <v>8.3800000000000008</v>
      </c>
    </row>
    <row r="28" spans="2:15" x14ac:dyDescent="0.25">
      <c r="B28" s="126"/>
      <c r="C28" s="123" t="s">
        <v>513</v>
      </c>
      <c r="D28" s="120">
        <v>31.98</v>
      </c>
      <c r="E28" s="130">
        <v>0.70799999999999996</v>
      </c>
      <c r="F28" s="113" t="s">
        <v>125</v>
      </c>
      <c r="G28" s="114" t="s">
        <v>125</v>
      </c>
      <c r="H28" s="113">
        <v>31.56</v>
      </c>
      <c r="I28" s="114">
        <v>0.48499999999999999</v>
      </c>
      <c r="K28" s="126" t="s">
        <v>103</v>
      </c>
      <c r="L28" s="179" t="s">
        <v>148</v>
      </c>
      <c r="M28" s="107">
        <v>3.96</v>
      </c>
      <c r="N28" s="107">
        <v>3.7</v>
      </c>
      <c r="O28" s="107">
        <v>3.9</v>
      </c>
    </row>
    <row r="29" spans="2:15" x14ac:dyDescent="0.25">
      <c r="B29" s="126" t="s">
        <v>170</v>
      </c>
      <c r="C29" s="123" t="s">
        <v>171</v>
      </c>
      <c r="D29" s="120" t="s">
        <v>228</v>
      </c>
      <c r="E29" s="130" t="s">
        <v>229</v>
      </c>
      <c r="F29" s="113" t="s">
        <v>230</v>
      </c>
      <c r="G29" s="114" t="s">
        <v>231</v>
      </c>
      <c r="H29" s="113" t="s">
        <v>232</v>
      </c>
      <c r="I29" s="114" t="s">
        <v>233</v>
      </c>
      <c r="K29" s="126"/>
      <c r="L29" s="179" t="s">
        <v>156</v>
      </c>
      <c r="M29" s="107">
        <v>3.4</v>
      </c>
      <c r="N29" s="107">
        <v>3.32</v>
      </c>
      <c r="O29" s="107">
        <v>3.31</v>
      </c>
    </row>
    <row r="30" spans="2:15" x14ac:dyDescent="0.25">
      <c r="B30" s="126"/>
      <c r="C30" s="123" t="s">
        <v>513</v>
      </c>
      <c r="D30" s="120">
        <v>31.79</v>
      </c>
      <c r="E30" s="130">
        <v>0.46500000000000002</v>
      </c>
      <c r="F30" s="113">
        <v>31.89</v>
      </c>
      <c r="G30" s="114">
        <v>0.44500000000000001</v>
      </c>
      <c r="H30" s="113">
        <v>31.73</v>
      </c>
      <c r="I30" s="114">
        <v>0.44500000000000001</v>
      </c>
      <c r="K30" s="126"/>
      <c r="L30" s="179" t="s">
        <v>117</v>
      </c>
      <c r="M30" s="107">
        <v>2.2999999999999998</v>
      </c>
      <c r="N30" s="107">
        <v>2.2069999999999999</v>
      </c>
      <c r="O30" s="107">
        <v>2.2450000000000001</v>
      </c>
    </row>
    <row r="31" spans="2:15" x14ac:dyDescent="0.25">
      <c r="B31" s="126" t="s">
        <v>178</v>
      </c>
      <c r="C31" s="123" t="s">
        <v>115</v>
      </c>
      <c r="D31" s="120" t="s">
        <v>234</v>
      </c>
      <c r="E31" s="130" t="s">
        <v>235</v>
      </c>
      <c r="F31" s="113" t="s">
        <v>236</v>
      </c>
      <c r="G31" s="114" t="s">
        <v>237</v>
      </c>
      <c r="H31" s="113" t="s">
        <v>238</v>
      </c>
      <c r="I31" s="114" t="s">
        <v>239</v>
      </c>
      <c r="K31" s="126" t="s">
        <v>105</v>
      </c>
      <c r="L31" s="179" t="s">
        <v>514</v>
      </c>
      <c r="M31" s="107">
        <v>0.436</v>
      </c>
      <c r="N31" s="107">
        <v>0.43</v>
      </c>
      <c r="O31" s="107">
        <v>0.441</v>
      </c>
    </row>
    <row r="32" spans="2:15" x14ac:dyDescent="0.25">
      <c r="B32" s="126"/>
      <c r="C32" s="123" t="s">
        <v>117</v>
      </c>
      <c r="D32" s="120" t="s">
        <v>240</v>
      </c>
      <c r="E32" s="130" t="s">
        <v>241</v>
      </c>
      <c r="F32" s="113" t="s">
        <v>242</v>
      </c>
      <c r="G32" s="114" t="s">
        <v>243</v>
      </c>
      <c r="H32" s="113" t="s">
        <v>244</v>
      </c>
      <c r="I32" s="114" t="s">
        <v>245</v>
      </c>
      <c r="K32" s="126"/>
      <c r="L32" s="179" t="s">
        <v>515</v>
      </c>
      <c r="M32" s="107">
        <v>0.70799999999999996</v>
      </c>
      <c r="N32" s="107" t="s">
        <v>125</v>
      </c>
      <c r="O32" s="107">
        <v>0.48499999999999999</v>
      </c>
    </row>
    <row r="33" spans="2:15" x14ac:dyDescent="0.25">
      <c r="B33" s="126"/>
      <c r="C33" s="123" t="s">
        <v>191</v>
      </c>
      <c r="D33" s="120" t="s">
        <v>246</v>
      </c>
      <c r="E33" s="130" t="s">
        <v>247</v>
      </c>
      <c r="F33" s="113" t="s">
        <v>248</v>
      </c>
      <c r="G33" s="114" t="s">
        <v>249</v>
      </c>
      <c r="H33" s="113" t="s">
        <v>250</v>
      </c>
      <c r="I33" s="114" t="s">
        <v>251</v>
      </c>
      <c r="K33" s="126"/>
      <c r="L33" s="179" t="s">
        <v>516</v>
      </c>
      <c r="M33" s="107">
        <v>0.46500000000000002</v>
      </c>
      <c r="N33" s="107">
        <v>0.44500000000000001</v>
      </c>
      <c r="O33" s="107">
        <v>0.44500000000000001</v>
      </c>
    </row>
    <row r="34" spans="2:15" ht="15.75" thickBot="1" x14ac:dyDescent="0.3">
      <c r="B34" s="127"/>
      <c r="C34" s="124" t="s">
        <v>513</v>
      </c>
      <c r="D34" s="121">
        <v>31.62</v>
      </c>
      <c r="E34" s="131">
        <v>0.63200000000000001</v>
      </c>
      <c r="F34" s="115">
        <v>31.52</v>
      </c>
      <c r="G34" s="116">
        <v>0.63100000000000001</v>
      </c>
      <c r="H34" s="115">
        <v>31.52</v>
      </c>
      <c r="I34" s="116">
        <v>0.63600000000000001</v>
      </c>
      <c r="K34" s="127"/>
      <c r="L34" s="180" t="s">
        <v>517</v>
      </c>
      <c r="M34" s="108">
        <v>0.63200000000000001</v>
      </c>
      <c r="N34" s="108">
        <v>0.63100000000000001</v>
      </c>
      <c r="O34" s="108">
        <v>0.63600000000000001</v>
      </c>
    </row>
    <row r="36" spans="2:15" x14ac:dyDescent="0.25">
      <c r="D36" s="110" t="s">
        <v>304</v>
      </c>
      <c r="E36" s="110" t="s">
        <v>252</v>
      </c>
    </row>
    <row r="37" spans="2:15" x14ac:dyDescent="0.25">
      <c r="D37" s="110" t="s">
        <v>305</v>
      </c>
      <c r="E37" s="110" t="s">
        <v>518</v>
      </c>
    </row>
    <row r="38" spans="2:15" x14ac:dyDescent="0.25">
      <c r="D38" s="110" t="s">
        <v>306</v>
      </c>
      <c r="E38" s="110" t="s">
        <v>519</v>
      </c>
    </row>
  </sheetData>
  <phoneticPr fontId="23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2" sqref="A2:F9"/>
    </sheetView>
  </sheetViews>
  <sheetFormatPr defaultRowHeight="15" x14ac:dyDescent="0.25"/>
  <cols>
    <col min="2" max="2" width="10.85546875" customWidth="1"/>
    <col min="5" max="5" width="10.85546875" customWidth="1"/>
    <col min="11" max="12" width="10.5703125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82"/>
      <c r="H1" s="182"/>
      <c r="I1" s="182"/>
      <c r="J1" s="182"/>
      <c r="K1" s="1"/>
      <c r="L1" s="1"/>
      <c r="M1" s="1"/>
    </row>
    <row r="2" spans="1:13" ht="15.75" thickBot="1" x14ac:dyDescent="0.3">
      <c r="A2" s="451" t="s">
        <v>263</v>
      </c>
      <c r="B2" s="452"/>
      <c r="C2" s="452"/>
      <c r="D2" s="452" t="s">
        <v>264</v>
      </c>
      <c r="E2" s="452"/>
      <c r="F2" s="453"/>
      <c r="G2" s="183"/>
      <c r="H2" s="183"/>
      <c r="I2" s="183"/>
      <c r="J2" s="183"/>
      <c r="K2" s="1"/>
      <c r="L2" s="1"/>
      <c r="M2" s="1"/>
    </row>
    <row r="3" spans="1:13" ht="15.75" thickBot="1" x14ac:dyDescent="0.3">
      <c r="A3" s="188" t="s">
        <v>262</v>
      </c>
      <c r="B3" s="189" t="s">
        <v>287</v>
      </c>
      <c r="C3" s="190" t="s">
        <v>261</v>
      </c>
      <c r="D3" s="189" t="s">
        <v>262</v>
      </c>
      <c r="E3" s="189" t="s">
        <v>287</v>
      </c>
      <c r="F3" s="191" t="s">
        <v>261</v>
      </c>
      <c r="G3" s="183"/>
      <c r="H3" s="183"/>
      <c r="I3" s="183"/>
      <c r="J3" s="183"/>
      <c r="K3" s="1"/>
      <c r="L3" s="1"/>
      <c r="M3" s="1"/>
    </row>
    <row r="4" spans="1:13" x14ac:dyDescent="0.25">
      <c r="A4" s="185"/>
      <c r="B4" s="3" t="s">
        <v>265</v>
      </c>
      <c r="C4" s="186" t="s">
        <v>276</v>
      </c>
      <c r="D4" s="3"/>
      <c r="E4" s="3" t="s">
        <v>265</v>
      </c>
      <c r="F4" s="187" t="s">
        <v>282</v>
      </c>
      <c r="G4" s="183"/>
      <c r="H4" s="183"/>
      <c r="I4" s="183"/>
      <c r="J4" s="183"/>
      <c r="K4" s="1"/>
      <c r="L4" s="1"/>
      <c r="M4" s="1"/>
    </row>
    <row r="5" spans="1:13" x14ac:dyDescent="0.25">
      <c r="A5" s="69" t="s">
        <v>102</v>
      </c>
      <c r="B5" s="2" t="s">
        <v>266</v>
      </c>
      <c r="C5" s="2" t="s">
        <v>277</v>
      </c>
      <c r="D5" s="64" t="s">
        <v>102</v>
      </c>
      <c r="E5" s="2" t="s">
        <v>271</v>
      </c>
      <c r="F5" s="74" t="s">
        <v>283</v>
      </c>
      <c r="G5" s="183"/>
      <c r="H5" s="183"/>
      <c r="I5" s="183"/>
      <c r="J5" s="183"/>
      <c r="K5" s="1"/>
      <c r="L5" s="1"/>
      <c r="M5" s="1"/>
    </row>
    <row r="6" spans="1:13" x14ac:dyDescent="0.25">
      <c r="A6" s="69" t="s">
        <v>104</v>
      </c>
      <c r="B6" s="64" t="s">
        <v>267</v>
      </c>
      <c r="C6" s="2" t="s">
        <v>278</v>
      </c>
      <c r="D6" s="64" t="s">
        <v>104</v>
      </c>
      <c r="E6" s="64" t="s">
        <v>272</v>
      </c>
      <c r="F6" s="74" t="s">
        <v>284</v>
      </c>
      <c r="G6" s="183"/>
      <c r="H6" s="183"/>
      <c r="I6" s="183"/>
      <c r="J6" s="183"/>
      <c r="K6" s="1"/>
      <c r="L6" s="1"/>
      <c r="M6" s="1"/>
    </row>
    <row r="7" spans="1:13" x14ac:dyDescent="0.25">
      <c r="A7" s="73" t="s">
        <v>103</v>
      </c>
      <c r="B7" s="64" t="s">
        <v>268</v>
      </c>
      <c r="C7" s="2" t="s">
        <v>279</v>
      </c>
      <c r="D7" s="64" t="s">
        <v>103</v>
      </c>
      <c r="E7" s="64" t="s">
        <v>273</v>
      </c>
      <c r="F7" s="74" t="s">
        <v>279</v>
      </c>
      <c r="G7" s="183"/>
      <c r="H7" s="183"/>
      <c r="I7" s="183"/>
      <c r="J7" s="183"/>
      <c r="K7" s="1"/>
      <c r="L7" s="1"/>
      <c r="M7" s="1"/>
    </row>
    <row r="8" spans="1:13" x14ac:dyDescent="0.25">
      <c r="A8" s="73" t="s">
        <v>105</v>
      </c>
      <c r="B8" s="64" t="s">
        <v>269</v>
      </c>
      <c r="C8" s="64" t="s">
        <v>280</v>
      </c>
      <c r="D8" s="64" t="s">
        <v>105</v>
      </c>
      <c r="E8" s="64" t="s">
        <v>274</v>
      </c>
      <c r="F8" s="74" t="s">
        <v>280</v>
      </c>
      <c r="G8" s="183"/>
      <c r="H8" s="183"/>
      <c r="I8" s="183"/>
      <c r="J8" s="183"/>
      <c r="K8" s="1"/>
      <c r="L8" s="1"/>
      <c r="M8" s="1"/>
    </row>
    <row r="9" spans="1:13" ht="15.75" thickBot="1" x14ac:dyDescent="0.3">
      <c r="A9" s="75" t="s">
        <v>286</v>
      </c>
      <c r="B9" s="76" t="s">
        <v>270</v>
      </c>
      <c r="C9" s="76" t="s">
        <v>281</v>
      </c>
      <c r="D9" s="76" t="s">
        <v>286</v>
      </c>
      <c r="E9" s="76" t="s">
        <v>275</v>
      </c>
      <c r="F9" s="77" t="s">
        <v>285</v>
      </c>
      <c r="G9" s="183"/>
      <c r="H9" s="183"/>
      <c r="I9" s="183"/>
      <c r="J9" s="183"/>
      <c r="K9" s="1"/>
      <c r="L9" s="1"/>
      <c r="M9" s="1"/>
    </row>
    <row r="10" spans="1:13" x14ac:dyDescent="0.25">
      <c r="A10" s="1"/>
      <c r="B10" s="1"/>
      <c r="C10" s="1"/>
      <c r="D10" s="1"/>
      <c r="E10" s="1"/>
      <c r="F10" s="1"/>
      <c r="G10" s="183"/>
      <c r="H10" s="183"/>
      <c r="I10" s="183"/>
      <c r="J10" s="183"/>
      <c r="K10" s="1"/>
      <c r="L10" s="1"/>
      <c r="M10" s="1"/>
    </row>
    <row r="11" spans="1:13" x14ac:dyDescent="0.25">
      <c r="A11" s="1"/>
      <c r="B11" s="1"/>
      <c r="C11" s="1"/>
      <c r="D11" s="1"/>
      <c r="E11" s="1"/>
      <c r="F11" s="1"/>
      <c r="G11" s="183"/>
      <c r="H11" s="183"/>
      <c r="I11" s="183"/>
      <c r="J11" s="183"/>
      <c r="K11" s="1"/>
      <c r="L11" s="1"/>
      <c r="M11" s="1"/>
    </row>
    <row r="12" spans="1:13" x14ac:dyDescent="0.25">
      <c r="A12" s="1"/>
      <c r="B12" s="1"/>
      <c r="C12" s="1"/>
      <c r="D12" s="1"/>
      <c r="E12" s="1"/>
      <c r="F12" s="1"/>
      <c r="G12" s="183"/>
      <c r="H12" s="183"/>
      <c r="I12" s="183"/>
      <c r="J12" s="183"/>
      <c r="K12" s="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83"/>
      <c r="H13" s="183"/>
      <c r="I13" s="183"/>
      <c r="J13" s="183"/>
      <c r="K13" s="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83"/>
      <c r="H14" s="183"/>
      <c r="I14" s="183"/>
      <c r="J14" s="183"/>
      <c r="K14" s="1"/>
      <c r="L14" s="1"/>
      <c r="M14" s="1"/>
    </row>
    <row r="15" spans="1:13" x14ac:dyDescent="0.25">
      <c r="A15" s="1"/>
      <c r="B15" s="1"/>
      <c r="C15" s="1"/>
      <c r="D15" s="1"/>
      <c r="E15" s="1"/>
      <c r="F15" s="1"/>
      <c r="G15" s="183"/>
      <c r="H15" s="183"/>
      <c r="I15" s="183"/>
      <c r="J15" s="183"/>
      <c r="K15" s="1"/>
      <c r="L15" s="1"/>
      <c r="M15" s="1"/>
    </row>
    <row r="16" spans="1:13" x14ac:dyDescent="0.25">
      <c r="A16" s="1"/>
      <c r="B16" s="1"/>
      <c r="C16" s="1"/>
      <c r="D16" s="1"/>
      <c r="E16" s="1"/>
      <c r="F16" s="1"/>
      <c r="G16" s="183"/>
      <c r="H16" s="183"/>
      <c r="I16" s="183"/>
      <c r="J16" s="183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83"/>
      <c r="H17" s="183"/>
      <c r="I17" s="183"/>
      <c r="J17" s="183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83"/>
      <c r="H18" s="183"/>
      <c r="I18" s="183"/>
      <c r="J18" s="183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84"/>
      <c r="J20" s="184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84"/>
      <c r="J21" s="184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84"/>
      <c r="J22" s="184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84"/>
      <c r="J23" s="184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84"/>
      <c r="J24" s="184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2">
    <mergeCell ref="A2:C2"/>
    <mergeCell ref="D2:F2"/>
  </mergeCells>
  <phoneticPr fontId="23" type="noConversion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1"/>
  <sheetViews>
    <sheetView topLeftCell="AC10" workbookViewId="0">
      <selection activeCell="U11" sqref="U11"/>
    </sheetView>
  </sheetViews>
  <sheetFormatPr defaultRowHeight="15" x14ac:dyDescent="0.25"/>
  <sheetData>
    <row r="1" spans="2:48" ht="15.75" thickBot="1" x14ac:dyDescent="0.3"/>
    <row r="2" spans="2:48" ht="15.75" thickBot="1" x14ac:dyDescent="0.3">
      <c r="B2" s="426"/>
      <c r="C2" s="427"/>
      <c r="D2" s="454" t="s">
        <v>468</v>
      </c>
      <c r="E2" s="455"/>
      <c r="H2" s="1"/>
      <c r="I2" s="217">
        <v>41640</v>
      </c>
      <c r="J2" s="1"/>
    </row>
    <row r="3" spans="2:48" ht="36.75" thickBot="1" x14ac:dyDescent="0.3">
      <c r="B3" s="428"/>
      <c r="C3" s="429" t="s">
        <v>32</v>
      </c>
      <c r="D3" s="15" t="s">
        <v>471</v>
      </c>
      <c r="E3" s="15" t="s">
        <v>472</v>
      </c>
      <c r="H3" s="456"/>
      <c r="I3" s="456"/>
      <c r="J3" s="457" t="s">
        <v>129</v>
      </c>
      <c r="K3" s="457"/>
      <c r="O3" t="s">
        <v>325</v>
      </c>
      <c r="T3" t="s">
        <v>73</v>
      </c>
      <c r="AB3" t="s">
        <v>116</v>
      </c>
      <c r="AF3" t="s">
        <v>96</v>
      </c>
    </row>
    <row r="4" spans="2:48" ht="36.75" thickBot="1" x14ac:dyDescent="0.3">
      <c r="B4" s="431" t="s">
        <v>33</v>
      </c>
      <c r="C4" s="429" t="s">
        <v>3</v>
      </c>
      <c r="D4" s="429">
        <v>18</v>
      </c>
      <c r="E4" s="429">
        <v>25</v>
      </c>
      <c r="H4" s="432" t="s">
        <v>122</v>
      </c>
      <c r="I4" s="150" t="s">
        <v>523</v>
      </c>
      <c r="J4" s="15" t="s">
        <v>471</v>
      </c>
      <c r="K4" s="15" t="s">
        <v>472</v>
      </c>
      <c r="O4" s="429" t="s">
        <v>3</v>
      </c>
      <c r="P4" s="429" t="s">
        <v>114</v>
      </c>
      <c r="Q4" s="429" t="s">
        <v>313</v>
      </c>
      <c r="R4" s="429" t="s">
        <v>49</v>
      </c>
      <c r="T4" s="429" t="s">
        <v>74</v>
      </c>
      <c r="U4" s="429" t="s">
        <v>309</v>
      </c>
      <c r="V4" s="429" t="s">
        <v>308</v>
      </c>
      <c r="W4" s="429" t="s">
        <v>90</v>
      </c>
      <c r="AB4" s="429" t="s">
        <v>470</v>
      </c>
      <c r="AC4" s="429" t="s">
        <v>310</v>
      </c>
      <c r="AD4" s="429" t="s">
        <v>312</v>
      </c>
      <c r="AE4" s="382"/>
      <c r="AF4" s="429" t="s">
        <v>307</v>
      </c>
      <c r="AG4" s="433" t="s">
        <v>118</v>
      </c>
      <c r="AH4" s="433" t="s">
        <v>119</v>
      </c>
      <c r="AI4" s="433" t="s">
        <v>120</v>
      </c>
      <c r="AJ4" s="433" t="s">
        <v>121</v>
      </c>
    </row>
    <row r="5" spans="2:48" ht="36.75" thickBot="1" x14ac:dyDescent="0.3">
      <c r="B5" s="428"/>
      <c r="C5" s="429" t="s">
        <v>114</v>
      </c>
      <c r="D5" s="429">
        <v>12</v>
      </c>
      <c r="E5" s="429">
        <v>24.2</v>
      </c>
      <c r="H5" s="432" t="s">
        <v>33</v>
      </c>
      <c r="I5" s="432" t="s">
        <v>290</v>
      </c>
      <c r="J5" s="432">
        <v>15</v>
      </c>
      <c r="K5" s="2">
        <v>16.399999999999999</v>
      </c>
      <c r="L5" s="454" t="s">
        <v>1</v>
      </c>
      <c r="M5" s="455"/>
      <c r="N5" s="430" t="s">
        <v>471</v>
      </c>
      <c r="O5" s="429">
        <v>18</v>
      </c>
      <c r="P5" s="429">
        <v>12</v>
      </c>
      <c r="Q5" s="429">
        <v>14</v>
      </c>
      <c r="R5" s="429">
        <v>9</v>
      </c>
      <c r="T5" s="429">
        <v>19</v>
      </c>
      <c r="U5" s="429">
        <v>7</v>
      </c>
      <c r="V5" s="429">
        <v>13</v>
      </c>
      <c r="W5" s="429">
        <v>14</v>
      </c>
      <c r="Y5" s="454" t="s">
        <v>1</v>
      </c>
      <c r="Z5" s="455"/>
      <c r="AA5" s="430" t="s">
        <v>471</v>
      </c>
      <c r="AB5" s="429">
        <v>4.3</v>
      </c>
      <c r="AC5" s="429">
        <v>4.5</v>
      </c>
      <c r="AD5" s="429">
        <v>3.5</v>
      </c>
      <c r="AF5" s="429">
        <v>0.9</v>
      </c>
      <c r="AG5" s="434">
        <v>0.65</v>
      </c>
      <c r="AH5" s="435">
        <v>0.65</v>
      </c>
      <c r="AI5" s="435">
        <v>0.6</v>
      </c>
      <c r="AJ5" s="435">
        <v>0.75</v>
      </c>
    </row>
    <row r="6" spans="2:48" ht="36.75" thickBot="1" x14ac:dyDescent="0.3">
      <c r="B6" s="428"/>
      <c r="C6" s="429" t="s">
        <v>9</v>
      </c>
      <c r="D6" s="429">
        <v>14</v>
      </c>
      <c r="E6" s="429">
        <v>15.9</v>
      </c>
      <c r="H6" s="432"/>
      <c r="I6" s="432" t="s">
        <v>123</v>
      </c>
      <c r="J6" s="432">
        <v>15.3</v>
      </c>
      <c r="K6" s="2">
        <v>30.9</v>
      </c>
      <c r="M6" t="s">
        <v>1</v>
      </c>
      <c r="N6" s="430" t="s">
        <v>472</v>
      </c>
      <c r="O6" s="429">
        <v>25</v>
      </c>
      <c r="P6" s="429">
        <v>24.2</v>
      </c>
      <c r="Q6" s="429">
        <v>15.9</v>
      </c>
      <c r="R6" s="436">
        <v>33.5</v>
      </c>
      <c r="T6" s="429">
        <v>33</v>
      </c>
      <c r="U6" s="429">
        <v>16.2</v>
      </c>
      <c r="V6">
        <f>E14</f>
        <v>18.399999999999999</v>
      </c>
      <c r="W6" s="429">
        <v>30.6</v>
      </c>
      <c r="Z6" t="s">
        <v>1</v>
      </c>
      <c r="AA6" s="430" t="s">
        <v>472</v>
      </c>
      <c r="AB6" s="429">
        <v>5.0999999999999996</v>
      </c>
      <c r="AC6" s="429">
        <v>6.2</v>
      </c>
      <c r="AD6" s="429">
        <v>3.7</v>
      </c>
      <c r="AF6" s="429">
        <v>0.6</v>
      </c>
      <c r="AG6" s="434">
        <v>1.2</v>
      </c>
      <c r="AH6" s="435">
        <v>1.2</v>
      </c>
      <c r="AI6" s="435">
        <v>1.1000000000000001</v>
      </c>
      <c r="AJ6" s="435">
        <v>1.3</v>
      </c>
    </row>
    <row r="7" spans="2:48" ht="24.75" thickBot="1" x14ac:dyDescent="0.3">
      <c r="B7" s="428"/>
      <c r="C7" s="429" t="s">
        <v>49</v>
      </c>
      <c r="D7" s="429">
        <v>9</v>
      </c>
      <c r="E7" s="436">
        <v>33.5</v>
      </c>
      <c r="H7" s="432"/>
      <c r="I7" s="432" t="s">
        <v>124</v>
      </c>
      <c r="J7" s="432">
        <v>9.4</v>
      </c>
      <c r="K7" s="2">
        <v>19.399999999999999</v>
      </c>
      <c r="M7" t="s">
        <v>0</v>
      </c>
      <c r="N7" t="s">
        <v>473</v>
      </c>
      <c r="O7" s="79">
        <v>13</v>
      </c>
      <c r="P7" s="34">
        <v>15</v>
      </c>
      <c r="Q7" s="34">
        <v>12</v>
      </c>
      <c r="R7" s="53">
        <v>14.7</v>
      </c>
      <c r="T7" s="34">
        <v>17</v>
      </c>
      <c r="U7" s="34">
        <v>5.5</v>
      </c>
      <c r="V7" s="45">
        <v>15</v>
      </c>
      <c r="Z7" t="s">
        <v>0</v>
      </c>
      <c r="AA7" t="s">
        <v>473</v>
      </c>
      <c r="AB7" s="34">
        <v>3.6</v>
      </c>
      <c r="AC7" s="39">
        <v>3.6</v>
      </c>
      <c r="AD7" s="34">
        <v>2</v>
      </c>
      <c r="AF7" s="34">
        <v>0.8</v>
      </c>
      <c r="AG7" s="221">
        <v>1.5</v>
      </c>
      <c r="AH7" s="222">
        <v>1.6</v>
      </c>
      <c r="AI7" s="221">
        <v>1.4</v>
      </c>
      <c r="AJ7" s="223">
        <v>1.6</v>
      </c>
    </row>
    <row r="8" spans="2:48" ht="24.75" thickBot="1" x14ac:dyDescent="0.3">
      <c r="B8" s="428"/>
      <c r="C8" s="429" t="s">
        <v>474</v>
      </c>
      <c r="D8" s="429"/>
      <c r="E8" s="436"/>
      <c r="H8" s="432"/>
      <c r="I8" s="432"/>
      <c r="J8" s="432"/>
      <c r="K8" s="2"/>
      <c r="M8" t="s">
        <v>0</v>
      </c>
      <c r="N8" t="s">
        <v>475</v>
      </c>
      <c r="O8" s="31">
        <v>27.934000000000001</v>
      </c>
      <c r="P8" s="5">
        <v>19.998999999999999</v>
      </c>
      <c r="Q8" s="5">
        <v>18.638999999999999</v>
      </c>
      <c r="T8" s="5">
        <v>23.341999999999999</v>
      </c>
      <c r="U8" s="5">
        <v>8.7780000000000005</v>
      </c>
      <c r="V8" s="83">
        <v>14.6</v>
      </c>
      <c r="Z8" t="s">
        <v>0</v>
      </c>
      <c r="AA8" t="s">
        <v>475</v>
      </c>
      <c r="AB8" s="5">
        <v>7.0410000000000004</v>
      </c>
      <c r="AC8" s="42">
        <v>5.9850000000000003</v>
      </c>
      <c r="AD8" s="5">
        <v>8.3689999999999998</v>
      </c>
      <c r="AF8" s="5">
        <v>1.1399999999999999</v>
      </c>
      <c r="AG8" s="11">
        <v>1.5</v>
      </c>
      <c r="AH8" s="209">
        <v>1.6</v>
      </c>
      <c r="AI8" s="11">
        <v>1.4</v>
      </c>
      <c r="AJ8" s="213">
        <v>1.6</v>
      </c>
      <c r="AS8" s="53"/>
      <c r="AT8" s="53"/>
      <c r="AU8" s="80" t="s">
        <v>130</v>
      </c>
      <c r="AV8" s="26" t="s">
        <v>476</v>
      </c>
    </row>
    <row r="9" spans="2:48" ht="15.75" thickBot="1" x14ac:dyDescent="0.3">
      <c r="B9" s="428"/>
      <c r="C9" s="429"/>
      <c r="D9" s="429"/>
      <c r="E9" s="436"/>
      <c r="AS9" s="25" t="s">
        <v>102</v>
      </c>
      <c r="AT9" s="65" t="s">
        <v>3</v>
      </c>
      <c r="AU9" s="79">
        <v>13</v>
      </c>
      <c r="AV9" s="31">
        <v>27.934000000000001</v>
      </c>
    </row>
    <row r="10" spans="2:48" ht="15.75" thickBot="1" x14ac:dyDescent="0.3">
      <c r="B10" s="428"/>
      <c r="C10" s="429"/>
      <c r="D10" s="429"/>
      <c r="E10" s="436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AS10" s="25"/>
      <c r="AT10" s="25" t="s">
        <v>8</v>
      </c>
      <c r="AU10" s="34">
        <v>15</v>
      </c>
      <c r="AV10" s="5">
        <v>19.998999999999999</v>
      </c>
    </row>
    <row r="11" spans="2:48" ht="15.75" thickBot="1" x14ac:dyDescent="0.3">
      <c r="B11" s="428"/>
      <c r="C11" s="429"/>
      <c r="D11" s="429"/>
      <c r="E11" s="429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AS11" s="33"/>
      <c r="AT11" s="25" t="s">
        <v>9</v>
      </c>
      <c r="AU11" s="34">
        <v>12</v>
      </c>
      <c r="AV11" s="5">
        <v>18.638999999999999</v>
      </c>
    </row>
    <row r="12" spans="2:48" ht="15.75" thickBot="1" x14ac:dyDescent="0.3">
      <c r="B12" s="431" t="s">
        <v>73</v>
      </c>
      <c r="C12" s="429" t="s">
        <v>74</v>
      </c>
      <c r="D12" s="429">
        <v>19</v>
      </c>
      <c r="E12" s="429">
        <v>33</v>
      </c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AS12" s="53"/>
      <c r="AT12" s="53"/>
      <c r="AU12" s="53"/>
      <c r="AV12" s="53"/>
    </row>
    <row r="13" spans="2:48" ht="15.75" thickBot="1" x14ac:dyDescent="0.3">
      <c r="B13" s="428"/>
      <c r="C13" s="429" t="s">
        <v>79</v>
      </c>
      <c r="D13" s="429">
        <v>7</v>
      </c>
      <c r="E13" s="429">
        <v>16.2</v>
      </c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AS13" s="65" t="s">
        <v>104</v>
      </c>
      <c r="AT13" s="25" t="s">
        <v>12</v>
      </c>
      <c r="AU13" s="34">
        <v>17</v>
      </c>
      <c r="AV13" s="5">
        <v>23.341999999999999</v>
      </c>
    </row>
    <row r="14" spans="2:48" ht="15.75" thickBot="1" x14ac:dyDescent="0.3">
      <c r="B14" s="428"/>
      <c r="C14" s="429" t="s">
        <v>85</v>
      </c>
      <c r="D14" s="429">
        <v>13</v>
      </c>
      <c r="E14" s="429">
        <v>18.399999999999999</v>
      </c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AS14" s="25"/>
      <c r="AT14" s="25" t="s">
        <v>11</v>
      </c>
      <c r="AU14" s="34">
        <v>5.5</v>
      </c>
      <c r="AV14" s="5">
        <v>8.7780000000000005</v>
      </c>
    </row>
    <row r="15" spans="2:48" ht="15.75" thickBot="1" x14ac:dyDescent="0.3">
      <c r="B15" s="428"/>
      <c r="C15" s="429" t="s">
        <v>90</v>
      </c>
      <c r="D15" s="429">
        <v>14</v>
      </c>
      <c r="E15" s="429">
        <v>30.6</v>
      </c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AS15" s="25"/>
      <c r="AT15" s="33" t="s">
        <v>13</v>
      </c>
      <c r="AU15" s="45">
        <v>15</v>
      </c>
      <c r="AV15" s="83">
        <v>14.6</v>
      </c>
    </row>
    <row r="16" spans="2:48" ht="15.75" thickBot="1" x14ac:dyDescent="0.3"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AS16" s="17"/>
      <c r="AT16" s="17"/>
      <c r="AU16" s="17"/>
    </row>
    <row r="17" spans="2:48" ht="24.75" thickBot="1" x14ac:dyDescent="0.3">
      <c r="B17" s="431" t="s">
        <v>55</v>
      </c>
      <c r="C17" s="429" t="s">
        <v>56</v>
      </c>
      <c r="D17" s="429">
        <v>4.3</v>
      </c>
      <c r="E17" s="429">
        <v>5.0999999999999996</v>
      </c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AS17" s="25" t="s">
        <v>103</v>
      </c>
      <c r="AT17" s="25" t="s">
        <v>7</v>
      </c>
      <c r="AU17" s="34">
        <v>3.6</v>
      </c>
      <c r="AV17" s="5">
        <v>7.0410000000000004</v>
      </c>
    </row>
    <row r="18" spans="2:48" ht="15.75" thickBot="1" x14ac:dyDescent="0.3">
      <c r="B18" s="428"/>
      <c r="C18" s="429" t="s">
        <v>62</v>
      </c>
      <c r="D18" s="429">
        <v>4.5</v>
      </c>
      <c r="E18" s="429">
        <v>6.2</v>
      </c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AS18" s="38"/>
      <c r="AT18" s="38" t="s">
        <v>10</v>
      </c>
      <c r="AU18" s="39">
        <v>3.6</v>
      </c>
      <c r="AV18" s="42">
        <v>5.9850000000000003</v>
      </c>
    </row>
    <row r="19" spans="2:48" ht="15.75" thickBot="1" x14ac:dyDescent="0.3">
      <c r="B19" s="428"/>
      <c r="C19" s="429" t="s">
        <v>14</v>
      </c>
      <c r="D19" s="429">
        <v>3.5</v>
      </c>
      <c r="E19" s="429">
        <v>3.7</v>
      </c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AS19" s="25"/>
      <c r="AT19" s="25" t="s">
        <v>14</v>
      </c>
      <c r="AU19" s="34">
        <v>2</v>
      </c>
      <c r="AV19" s="5">
        <v>8.3689999999999998</v>
      </c>
    </row>
    <row r="20" spans="2:48" ht="15.75" thickBot="1" x14ac:dyDescent="0.3">
      <c r="B20" s="428"/>
      <c r="C20" s="429"/>
      <c r="D20" s="429"/>
      <c r="E20" s="429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37"/>
      <c r="X20" s="437"/>
      <c r="Y20" s="437"/>
      <c r="AS20" s="1"/>
      <c r="AT20" s="1"/>
      <c r="AU20" s="1"/>
    </row>
    <row r="21" spans="2:48" ht="24.75" thickBot="1" x14ac:dyDescent="0.3">
      <c r="B21" s="431" t="s">
        <v>96</v>
      </c>
      <c r="C21" s="429" t="s">
        <v>524</v>
      </c>
      <c r="D21" s="429">
        <v>0.9</v>
      </c>
      <c r="E21" s="429">
        <v>0.6</v>
      </c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AS21" s="25" t="s">
        <v>105</v>
      </c>
      <c r="AT21" s="11" t="s">
        <v>512</v>
      </c>
      <c r="AU21" s="206">
        <v>0.8</v>
      </c>
      <c r="AV21" s="11">
        <v>1.1399999999999999</v>
      </c>
    </row>
    <row r="22" spans="2:48" ht="15.75" thickBot="1" x14ac:dyDescent="0.3">
      <c r="B22" s="438"/>
      <c r="C22" s="433" t="s">
        <v>118</v>
      </c>
      <c r="D22" s="434">
        <v>0.65</v>
      </c>
      <c r="E22" s="434">
        <v>1.2</v>
      </c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AS22" s="25"/>
      <c r="AT22" s="218" t="s">
        <v>525</v>
      </c>
    </row>
    <row r="23" spans="2:48" ht="15.75" thickBot="1" x14ac:dyDescent="0.3">
      <c r="B23" s="438"/>
      <c r="C23" s="433" t="s">
        <v>119</v>
      </c>
      <c r="D23" s="435">
        <v>0.65</v>
      </c>
      <c r="E23" s="435">
        <v>1.2</v>
      </c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AS23" s="38"/>
      <c r="AT23" s="219" t="s">
        <v>526</v>
      </c>
    </row>
    <row r="24" spans="2:48" ht="15.75" thickBot="1" x14ac:dyDescent="0.3">
      <c r="B24" s="438"/>
      <c r="C24" s="433" t="s">
        <v>120</v>
      </c>
      <c r="D24" s="435">
        <v>0.6</v>
      </c>
      <c r="E24" s="435">
        <v>1.1000000000000001</v>
      </c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AS24" s="25"/>
      <c r="AT24" s="218" t="s">
        <v>527</v>
      </c>
    </row>
    <row r="25" spans="2:48" ht="15.75" thickBot="1" x14ac:dyDescent="0.3">
      <c r="B25" s="438"/>
      <c r="C25" s="433" t="s">
        <v>121</v>
      </c>
      <c r="D25" s="435">
        <v>0.75</v>
      </c>
      <c r="E25" s="435">
        <v>1.3</v>
      </c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AS25" s="33"/>
      <c r="AT25" s="220" t="s">
        <v>528</v>
      </c>
    </row>
    <row r="26" spans="2:48" x14ac:dyDescent="0.25"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</row>
    <row r="27" spans="2:48" x14ac:dyDescent="0.25"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</row>
    <row r="28" spans="2:48" x14ac:dyDescent="0.25"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</row>
    <row r="29" spans="2:48" x14ac:dyDescent="0.25"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</row>
    <row r="30" spans="2:48" x14ac:dyDescent="0.25">
      <c r="C30" s="401"/>
      <c r="D30" s="401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</row>
    <row r="31" spans="2:48" x14ac:dyDescent="0.25">
      <c r="C31" s="401"/>
      <c r="D31" s="401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</row>
    <row r="32" spans="2:48" x14ac:dyDescent="0.25">
      <c r="C32" s="401"/>
      <c r="D32" s="401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</row>
    <row r="33" spans="7:41" ht="15.75" thickBot="1" x14ac:dyDescent="0.3"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37"/>
    </row>
    <row r="34" spans="7:41" ht="24.75" thickBot="1" x14ac:dyDescent="0.3"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AB34" s="53"/>
      <c r="AC34" s="53"/>
      <c r="AD34" s="80" t="s">
        <v>130</v>
      </c>
      <c r="AE34" s="26" t="s">
        <v>476</v>
      </c>
    </row>
    <row r="35" spans="7:41" ht="15.75" thickBot="1" x14ac:dyDescent="0.3"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AB35" s="25" t="s">
        <v>102</v>
      </c>
      <c r="AC35" s="65" t="s">
        <v>3</v>
      </c>
    </row>
    <row r="36" spans="7:41" ht="15.75" thickBot="1" x14ac:dyDescent="0.3"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AB36" s="25"/>
      <c r="AC36" s="25" t="s">
        <v>8</v>
      </c>
    </row>
    <row r="37" spans="7:41" ht="15.75" thickBot="1" x14ac:dyDescent="0.3"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AB37" s="33"/>
      <c r="AC37" s="25" t="s">
        <v>9</v>
      </c>
    </row>
    <row r="38" spans="7:41" ht="15.75" thickBot="1" x14ac:dyDescent="0.3"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AB38" s="53"/>
      <c r="AC38" s="53"/>
      <c r="AD38" s="53"/>
      <c r="AE38" s="53"/>
    </row>
    <row r="39" spans="7:41" ht="15.75" thickBot="1" x14ac:dyDescent="0.3"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AB39" s="65" t="s">
        <v>104</v>
      </c>
      <c r="AC39" s="25" t="s">
        <v>12</v>
      </c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7:41" ht="15.75" thickBot="1" x14ac:dyDescent="0.3"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AB40" s="25"/>
      <c r="AC40" s="25" t="s">
        <v>11</v>
      </c>
    </row>
    <row r="41" spans="7:41" ht="15.75" thickBot="1" x14ac:dyDescent="0.3"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AB41" s="25"/>
      <c r="AC41" s="33" t="s">
        <v>13</v>
      </c>
    </row>
    <row r="42" spans="7:41" ht="15.75" thickBot="1" x14ac:dyDescent="0.3"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AB42" s="17"/>
      <c r="AC42" s="17"/>
      <c r="AD42" s="17"/>
    </row>
    <row r="43" spans="7:41" ht="15.75" thickBot="1" x14ac:dyDescent="0.3"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37"/>
      <c r="AB43" s="25" t="s">
        <v>103</v>
      </c>
      <c r="AC43" s="25" t="s">
        <v>7</v>
      </c>
    </row>
    <row r="44" spans="7:41" ht="15.75" thickBot="1" x14ac:dyDescent="0.3">
      <c r="G44" s="437"/>
      <c r="H44" s="437"/>
      <c r="I44" s="437"/>
      <c r="J44" s="437"/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437"/>
      <c r="AB44" s="38"/>
      <c r="AC44" s="38" t="s">
        <v>10</v>
      </c>
    </row>
    <row r="45" spans="7:41" ht="15.75" thickBot="1" x14ac:dyDescent="0.3"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AB45" s="25"/>
      <c r="AC45" s="25" t="s">
        <v>14</v>
      </c>
    </row>
    <row r="46" spans="7:41" ht="15.75" thickBot="1" x14ac:dyDescent="0.3"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AB46" s="1"/>
      <c r="AC46" s="1"/>
      <c r="AD46" s="1"/>
    </row>
    <row r="47" spans="7:41" ht="15.75" thickBot="1" x14ac:dyDescent="0.3"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AB47" s="25" t="s">
        <v>105</v>
      </c>
      <c r="AC47" s="25" t="s">
        <v>512</v>
      </c>
    </row>
    <row r="48" spans="7:41" x14ac:dyDescent="0.25"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</row>
    <row r="49" spans="7:25" x14ac:dyDescent="0.25"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</row>
    <row r="50" spans="7:25" x14ac:dyDescent="0.25"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  <c r="S50" s="437"/>
      <c r="T50" s="437"/>
      <c r="U50" s="437"/>
      <c r="V50" s="437"/>
      <c r="W50" s="437"/>
      <c r="X50" s="437"/>
      <c r="Y50" s="437"/>
    </row>
    <row r="51" spans="7:25" x14ac:dyDescent="0.25"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437"/>
      <c r="W51" s="437"/>
      <c r="X51" s="437"/>
      <c r="Y51" s="437"/>
    </row>
    <row r="52" spans="7:25" x14ac:dyDescent="0.25"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/>
      <c r="Y52" s="437"/>
    </row>
    <row r="53" spans="7:25" x14ac:dyDescent="0.25"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</row>
    <row r="54" spans="7:25" x14ac:dyDescent="0.25"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437"/>
      <c r="Y54" s="437"/>
    </row>
    <row r="55" spans="7:25" x14ac:dyDescent="0.25"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</row>
    <row r="56" spans="7:25" x14ac:dyDescent="0.25">
      <c r="G56" s="437"/>
      <c r="H56" s="437"/>
      <c r="I56" s="437"/>
      <c r="J56" s="437"/>
      <c r="K56" s="437"/>
      <c r="L56" s="437"/>
      <c r="M56" s="437"/>
      <c r="N56" s="437"/>
      <c r="O56" s="437"/>
      <c r="P56" s="437"/>
      <c r="Q56" s="437"/>
      <c r="R56" s="437"/>
      <c r="S56" s="437"/>
      <c r="T56" s="437"/>
      <c r="U56" s="437"/>
      <c r="V56" s="437"/>
      <c r="W56" s="437"/>
      <c r="X56" s="437"/>
      <c r="Y56" s="437"/>
    </row>
    <row r="57" spans="7:25" x14ac:dyDescent="0.25"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  <c r="Y57" s="437"/>
    </row>
    <row r="58" spans="7:25" x14ac:dyDescent="0.25">
      <c r="G58" s="437"/>
      <c r="H58" s="437"/>
      <c r="I58" s="437"/>
      <c r="J58" s="437"/>
      <c r="K58" s="437"/>
      <c r="L58" s="437"/>
      <c r="M58" s="437"/>
      <c r="N58" s="437"/>
      <c r="O58" s="437"/>
      <c r="P58" s="437"/>
      <c r="Q58" s="437"/>
      <c r="R58" s="437"/>
      <c r="S58" s="437"/>
      <c r="T58" s="437"/>
      <c r="U58" s="437"/>
      <c r="V58" s="437"/>
      <c r="W58" s="437"/>
      <c r="X58" s="437"/>
      <c r="Y58" s="437"/>
    </row>
    <row r="59" spans="7:25" x14ac:dyDescent="0.25">
      <c r="G59" s="437"/>
      <c r="H59" s="437"/>
      <c r="I59" s="437"/>
      <c r="J59" s="437"/>
      <c r="K59" s="437"/>
      <c r="L59" s="437"/>
      <c r="M59" s="437"/>
      <c r="N59" s="437"/>
      <c r="O59" s="437"/>
      <c r="P59" s="437"/>
      <c r="Q59" s="437"/>
      <c r="R59" s="437"/>
      <c r="S59" s="437"/>
      <c r="T59" s="437"/>
      <c r="U59" s="437"/>
      <c r="V59" s="437"/>
      <c r="W59" s="437"/>
      <c r="X59" s="437"/>
      <c r="Y59" s="437"/>
    </row>
    <row r="60" spans="7:25" x14ac:dyDescent="0.25">
      <c r="G60" s="437"/>
      <c r="H60" s="437"/>
      <c r="I60" s="437"/>
      <c r="J60" s="437"/>
      <c r="K60" s="437"/>
      <c r="L60" s="437"/>
      <c r="M60" s="437"/>
      <c r="N60" s="437"/>
      <c r="O60" s="437"/>
      <c r="P60" s="437"/>
      <c r="Q60" s="437"/>
      <c r="R60" s="437"/>
      <c r="S60" s="437"/>
      <c r="T60" s="437"/>
      <c r="U60" s="437"/>
      <c r="V60" s="437"/>
      <c r="W60" s="437"/>
      <c r="X60" s="437"/>
      <c r="Y60" s="437"/>
    </row>
    <row r="61" spans="7:25" x14ac:dyDescent="0.25">
      <c r="G61" s="437"/>
      <c r="H61" s="437"/>
      <c r="I61" s="437"/>
      <c r="J61" s="437"/>
      <c r="K61" s="437"/>
      <c r="L61" s="437"/>
      <c r="M61" s="437"/>
      <c r="N61" s="437"/>
      <c r="O61" s="437"/>
      <c r="P61" s="437"/>
      <c r="Q61" s="437"/>
      <c r="R61" s="437"/>
      <c r="S61" s="437"/>
      <c r="T61" s="437"/>
      <c r="U61" s="437"/>
      <c r="V61" s="437"/>
      <c r="W61" s="437"/>
      <c r="X61" s="437"/>
      <c r="Y61" s="437"/>
    </row>
    <row r="62" spans="7:25" x14ac:dyDescent="0.25">
      <c r="G62" s="437"/>
      <c r="H62" s="437"/>
      <c r="I62" s="437"/>
      <c r="J62" s="437"/>
      <c r="K62" s="437"/>
      <c r="L62" s="437"/>
      <c r="M62" s="437"/>
      <c r="N62" s="437"/>
      <c r="O62" s="437"/>
      <c r="P62" s="437"/>
      <c r="Q62" s="437"/>
      <c r="R62" s="437"/>
      <c r="S62" s="437"/>
      <c r="T62" s="437"/>
      <c r="U62" s="437"/>
      <c r="V62" s="437"/>
      <c r="W62" s="437"/>
      <c r="X62" s="437"/>
      <c r="Y62" s="437"/>
    </row>
    <row r="63" spans="7:25" x14ac:dyDescent="0.25">
      <c r="G63" s="437"/>
      <c r="H63" s="437"/>
      <c r="I63" s="437"/>
      <c r="J63" s="437"/>
      <c r="K63" s="437"/>
      <c r="L63" s="437"/>
      <c r="M63" s="437"/>
      <c r="N63" s="437"/>
      <c r="O63" s="437"/>
      <c r="P63" s="437"/>
      <c r="Q63" s="437"/>
      <c r="R63" s="437"/>
      <c r="S63" s="437"/>
      <c r="T63" s="437"/>
      <c r="U63" s="437"/>
      <c r="V63" s="437"/>
      <c r="W63" s="437"/>
      <c r="X63" s="437"/>
      <c r="Y63" s="437"/>
    </row>
    <row r="64" spans="7:25" x14ac:dyDescent="0.25">
      <c r="G64" s="437"/>
      <c r="H64" s="437"/>
      <c r="I64" s="437"/>
      <c r="J64" s="437"/>
      <c r="K64" s="437"/>
      <c r="L64" s="437"/>
      <c r="M64" s="437"/>
      <c r="N64" s="437"/>
      <c r="O64" s="437"/>
      <c r="P64" s="437"/>
      <c r="Q64" s="437"/>
      <c r="R64" s="437"/>
      <c r="S64" s="437"/>
      <c r="T64" s="437"/>
      <c r="U64" s="437"/>
      <c r="V64" s="437"/>
      <c r="W64" s="437"/>
      <c r="X64" s="437"/>
      <c r="Y64" s="437"/>
    </row>
    <row r="65" spans="1:25" x14ac:dyDescent="0.25">
      <c r="G65" s="437"/>
      <c r="H65" s="437"/>
      <c r="I65" s="437"/>
      <c r="J65" s="437"/>
      <c r="K65" s="437"/>
      <c r="L65" s="437"/>
      <c r="M65" s="437"/>
      <c r="N65" s="437"/>
      <c r="O65" s="437"/>
      <c r="P65" s="437"/>
      <c r="Q65" s="437"/>
      <c r="R65" s="437"/>
      <c r="S65" s="437"/>
      <c r="T65" s="437"/>
      <c r="U65" s="437"/>
      <c r="V65" s="437"/>
      <c r="W65" s="437"/>
      <c r="X65" s="437"/>
      <c r="Y65" s="437"/>
    </row>
    <row r="66" spans="1:25" x14ac:dyDescent="0.25"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  <c r="R66" s="437"/>
      <c r="S66" s="437"/>
      <c r="T66" s="437"/>
      <c r="U66" s="437"/>
      <c r="V66" s="437"/>
      <c r="W66" s="437"/>
      <c r="X66" s="437"/>
      <c r="Y66" s="437"/>
    </row>
    <row r="67" spans="1:25" x14ac:dyDescent="0.25">
      <c r="G67" s="437"/>
      <c r="H67" s="437"/>
      <c r="I67" s="437"/>
      <c r="J67" s="437"/>
      <c r="K67" s="437"/>
      <c r="L67" s="437"/>
      <c r="M67" s="437"/>
      <c r="N67" s="437"/>
      <c r="O67" s="437"/>
      <c r="P67" s="437"/>
      <c r="Q67" s="437"/>
      <c r="R67" s="437"/>
      <c r="S67" s="437"/>
      <c r="T67" s="437"/>
      <c r="U67" s="437"/>
      <c r="V67" s="437"/>
      <c r="W67" s="437"/>
      <c r="X67" s="437"/>
      <c r="Y67" s="437"/>
    </row>
    <row r="68" spans="1:25" x14ac:dyDescent="0.25">
      <c r="G68" s="437"/>
      <c r="H68" s="437"/>
      <c r="I68" s="437"/>
      <c r="J68" s="437"/>
      <c r="K68" s="437"/>
      <c r="L68" s="437"/>
      <c r="M68" s="437"/>
      <c r="N68" s="437"/>
      <c r="O68" s="437"/>
      <c r="P68" s="437"/>
      <c r="Q68" s="437"/>
      <c r="R68" s="437"/>
      <c r="S68" s="437"/>
      <c r="T68" s="437"/>
      <c r="U68" s="437"/>
      <c r="V68" s="437"/>
      <c r="W68" s="437"/>
      <c r="X68" s="437"/>
      <c r="Y68" s="437"/>
    </row>
    <row r="69" spans="1:25" x14ac:dyDescent="0.25">
      <c r="Q69" t="s">
        <v>116</v>
      </c>
      <c r="T69" t="s">
        <v>96</v>
      </c>
    </row>
    <row r="70" spans="1:25" ht="24.75" thickBot="1" x14ac:dyDescent="0.3">
      <c r="F70" s="429" t="s">
        <v>313</v>
      </c>
      <c r="H70" s="429" t="s">
        <v>74</v>
      </c>
      <c r="I70" s="429" t="s">
        <v>309</v>
      </c>
      <c r="K70" s="429"/>
      <c r="L70" s="429"/>
      <c r="Q70" s="429" t="s">
        <v>470</v>
      </c>
      <c r="R70" s="429" t="s">
        <v>310</v>
      </c>
      <c r="T70" s="429" t="s">
        <v>307</v>
      </c>
      <c r="U70" s="433" t="s">
        <v>118</v>
      </c>
      <c r="V70" s="433" t="s">
        <v>121</v>
      </c>
    </row>
    <row r="71" spans="1:25" ht="36.75" thickBot="1" x14ac:dyDescent="0.3">
      <c r="A71" s="439" t="s">
        <v>1</v>
      </c>
      <c r="F71" s="429">
        <v>14</v>
      </c>
      <c r="H71" s="429">
        <v>19</v>
      </c>
      <c r="I71" s="429">
        <v>7</v>
      </c>
      <c r="K71" s="429"/>
      <c r="L71" s="429"/>
      <c r="N71" s="454" t="s">
        <v>1</v>
      </c>
      <c r="O71" s="455"/>
      <c r="P71" s="430" t="s">
        <v>469</v>
      </c>
      <c r="Q71" s="429">
        <v>4.3</v>
      </c>
      <c r="R71" s="429">
        <v>4.5</v>
      </c>
      <c r="T71" s="429">
        <v>0.9</v>
      </c>
      <c r="U71" s="434">
        <v>0.65</v>
      </c>
      <c r="V71" s="435">
        <v>0.75</v>
      </c>
    </row>
  </sheetData>
  <mergeCells count="6">
    <mergeCell ref="Y5:Z5"/>
    <mergeCell ref="N71:O71"/>
    <mergeCell ref="D2:E2"/>
    <mergeCell ref="H3:I3"/>
    <mergeCell ref="J3:K3"/>
    <mergeCell ref="L5:M5"/>
  </mergeCells>
  <phoneticPr fontId="23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41"/>
  <sheetViews>
    <sheetView topLeftCell="A91" workbookViewId="0">
      <selection activeCell="O5" sqref="O5"/>
    </sheetView>
  </sheetViews>
  <sheetFormatPr defaultRowHeight="15" x14ac:dyDescent="0.25"/>
  <sheetData>
    <row r="6" spans="1:4" ht="15.75" thickBot="1" x14ac:dyDescent="0.3"/>
    <row r="7" spans="1:4" ht="48.75" thickBot="1" x14ac:dyDescent="0.3">
      <c r="A7" s="53"/>
      <c r="B7" s="53"/>
      <c r="C7" s="80" t="s">
        <v>477</v>
      </c>
      <c r="D7" s="26" t="s">
        <v>478</v>
      </c>
    </row>
    <row r="8" spans="1:4" ht="15.75" thickBot="1" x14ac:dyDescent="0.3">
      <c r="A8" s="224" t="s">
        <v>33</v>
      </c>
      <c r="B8" s="65" t="s">
        <v>3</v>
      </c>
      <c r="C8" s="440">
        <f>'[1]na opschonen spiegel LC2'!D4</f>
        <v>18</v>
      </c>
      <c r="D8" s="440">
        <f>'[1]na opschonen spiegel LC2'!E4</f>
        <v>25</v>
      </c>
    </row>
    <row r="9" spans="1:4" ht="15.75" thickBot="1" x14ac:dyDescent="0.3">
      <c r="A9" s="25"/>
      <c r="B9" s="25" t="s">
        <v>8</v>
      </c>
      <c r="C9" s="441">
        <f>'[1]na opschonen spiegel LC2'!D5</f>
        <v>12</v>
      </c>
      <c r="D9" s="441">
        <f>'[1]na opschonen spiegel LC2'!E5</f>
        <v>24.2</v>
      </c>
    </row>
    <row r="10" spans="1:4" ht="15.75" thickBot="1" x14ac:dyDescent="0.3">
      <c r="A10" s="33"/>
      <c r="B10" s="224" t="s">
        <v>313</v>
      </c>
      <c r="C10" s="441">
        <f>'[1]na opschonen spiegel LC2'!D6</f>
        <v>14</v>
      </c>
      <c r="D10" s="441">
        <f>'[1]na opschonen spiegel LC2'!E6</f>
        <v>15.9</v>
      </c>
    </row>
    <row r="11" spans="1:4" ht="15.75" thickBot="1" x14ac:dyDescent="0.3">
      <c r="A11" s="442" t="s">
        <v>73</v>
      </c>
      <c r="B11" s="224" t="s">
        <v>74</v>
      </c>
      <c r="C11" s="441">
        <f>'[1]na opschonen spiegel LC2'!D12</f>
        <v>19</v>
      </c>
      <c r="D11" s="441">
        <f>'[1]na opschonen spiegel LC2'!E12</f>
        <v>33</v>
      </c>
    </row>
    <row r="12" spans="1:4" ht="15.75" thickBot="1" x14ac:dyDescent="0.3">
      <c r="A12" s="25"/>
      <c r="B12" s="224" t="s">
        <v>309</v>
      </c>
      <c r="C12" s="441">
        <f>'[1]na opschonen spiegel LC2'!D13</f>
        <v>7</v>
      </c>
      <c r="D12" s="441">
        <f>'[1]na opschonen spiegel LC2'!E13</f>
        <v>16.2</v>
      </c>
    </row>
    <row r="13" spans="1:4" ht="15.75" thickBot="1" x14ac:dyDescent="0.3">
      <c r="A13" s="25"/>
      <c r="B13" s="225" t="s">
        <v>308</v>
      </c>
      <c r="C13" s="443">
        <f>'[1]na opschonen spiegel LC2'!D14</f>
        <v>13</v>
      </c>
      <c r="D13" s="443">
        <f>'[1]na opschonen spiegel LC2'!E14</f>
        <v>18.399999999999999</v>
      </c>
    </row>
    <row r="14" spans="1:4" ht="15.75" thickBot="1" x14ac:dyDescent="0.3">
      <c r="A14" s="224" t="s">
        <v>116</v>
      </c>
      <c r="B14" s="224" t="s">
        <v>311</v>
      </c>
      <c r="C14" s="441">
        <f>'[1]na opschonen spiegel LC2'!D17</f>
        <v>4.3</v>
      </c>
      <c r="D14" s="441">
        <f>'[1]na opschonen spiegel LC2'!E17</f>
        <v>5.0999999999999996</v>
      </c>
    </row>
    <row r="15" spans="1:4" ht="15.75" thickBot="1" x14ac:dyDescent="0.3">
      <c r="A15" s="38"/>
      <c r="B15" s="226" t="s">
        <v>310</v>
      </c>
      <c r="C15" s="444">
        <f>'[1]na opschonen spiegel LC2'!D18</f>
        <v>4.5</v>
      </c>
      <c r="D15" s="444">
        <f>'[1]na opschonen spiegel LC2'!E18</f>
        <v>6.2</v>
      </c>
    </row>
    <row r="16" spans="1:4" ht="15.75" thickBot="1" x14ac:dyDescent="0.3">
      <c r="A16" s="25"/>
      <c r="B16" s="224" t="s">
        <v>312</v>
      </c>
      <c r="C16" s="441">
        <f>'[1]na opschonen spiegel LC2'!D19</f>
        <v>3.5</v>
      </c>
      <c r="D16" s="441">
        <f>'[1]na opschonen spiegel LC2'!E19</f>
        <v>3.7</v>
      </c>
    </row>
    <row r="17" spans="1:4" ht="15.75" thickBot="1" x14ac:dyDescent="0.3">
      <c r="A17" s="224" t="s">
        <v>96</v>
      </c>
      <c r="B17" s="218" t="s">
        <v>316</v>
      </c>
      <c r="C17" s="445">
        <f>'[1]na opschonen spiegel LC2'!D22</f>
        <v>0.65</v>
      </c>
      <c r="D17" s="446">
        <f>'[1]na opschonen spiegel LC2'!E22</f>
        <v>1.2</v>
      </c>
    </row>
    <row r="18" spans="1:4" ht="15.75" thickBot="1" x14ac:dyDescent="0.3">
      <c r="A18" s="25"/>
      <c r="B18" s="219" t="s">
        <v>317</v>
      </c>
      <c r="C18" s="445">
        <f>'[1]na opschonen spiegel LC2'!D23</f>
        <v>0.65</v>
      </c>
      <c r="D18" s="446">
        <f>'[1]na opschonen spiegel LC2'!E23</f>
        <v>1.2</v>
      </c>
    </row>
    <row r="19" spans="1:4" ht="15.75" thickBot="1" x14ac:dyDescent="0.3">
      <c r="A19" s="38"/>
      <c r="B19" s="218" t="s">
        <v>318</v>
      </c>
      <c r="C19" s="445">
        <f>'[1]na opschonen spiegel LC2'!D24</f>
        <v>0.6</v>
      </c>
      <c r="D19" s="446">
        <f>'[1]na opschonen spiegel LC2'!E24</f>
        <v>1.1000000000000001</v>
      </c>
    </row>
    <row r="20" spans="1:4" ht="15.75" thickBot="1" x14ac:dyDescent="0.3">
      <c r="A20" s="25"/>
      <c r="B20" s="220" t="s">
        <v>319</v>
      </c>
      <c r="C20" s="445">
        <f>'[1]na opschonen spiegel LC2'!D25</f>
        <v>0.75</v>
      </c>
      <c r="D20" s="446">
        <f>'[1]na opschonen spiegel LC2'!E25</f>
        <v>1.3</v>
      </c>
    </row>
    <row r="21" spans="1:4" x14ac:dyDescent="0.25">
      <c r="C21" s="447"/>
      <c r="D21" s="447"/>
    </row>
    <row r="22" spans="1:4" ht="15.75" thickBot="1" x14ac:dyDescent="0.3">
      <c r="A22" s="448" t="s">
        <v>434</v>
      </c>
    </row>
    <row r="23" spans="1:4" x14ac:dyDescent="0.25">
      <c r="A23" s="65"/>
      <c r="B23" s="54"/>
      <c r="C23" s="54" t="s">
        <v>321</v>
      </c>
      <c r="D23" s="449" t="s">
        <v>322</v>
      </c>
    </row>
    <row r="24" spans="1:4" x14ac:dyDescent="0.25">
      <c r="A24" s="38" t="s">
        <v>33</v>
      </c>
      <c r="B24" s="1" t="s">
        <v>314</v>
      </c>
      <c r="C24" s="1">
        <v>28.8</v>
      </c>
      <c r="D24" s="211">
        <v>23.5</v>
      </c>
    </row>
    <row r="25" spans="1:4" x14ac:dyDescent="0.25">
      <c r="A25" s="38"/>
      <c r="B25" s="1" t="s">
        <v>479</v>
      </c>
      <c r="C25" s="1">
        <v>28</v>
      </c>
      <c r="D25" s="211">
        <v>28</v>
      </c>
    </row>
    <row r="26" spans="1:4" x14ac:dyDescent="0.25">
      <c r="A26" s="38"/>
      <c r="B26" s="1" t="s">
        <v>315</v>
      </c>
      <c r="C26" s="1">
        <v>18.100000000000001</v>
      </c>
      <c r="D26" s="211">
        <v>27.7</v>
      </c>
    </row>
    <row r="27" spans="1:4" ht="15.75" thickBot="1" x14ac:dyDescent="0.3">
      <c r="A27" s="33" t="s">
        <v>96</v>
      </c>
      <c r="B27" s="215" t="s">
        <v>307</v>
      </c>
      <c r="C27" s="14">
        <v>0.8</v>
      </c>
      <c r="D27" s="216">
        <v>1.1399999999999999</v>
      </c>
    </row>
    <row r="29" spans="1:4" ht="15.75" thickBot="1" x14ac:dyDescent="0.3">
      <c r="A29" s="448" t="s">
        <v>438</v>
      </c>
    </row>
    <row r="30" spans="1:4" x14ac:dyDescent="0.25">
      <c r="A30" s="65"/>
      <c r="B30" s="54"/>
      <c r="C30" s="54" t="s">
        <v>321</v>
      </c>
      <c r="D30" s="449" t="s">
        <v>322</v>
      </c>
    </row>
    <row r="31" spans="1:4" x14ac:dyDescent="0.25">
      <c r="A31" s="38" t="s">
        <v>33</v>
      </c>
      <c r="B31" s="1" t="s">
        <v>314</v>
      </c>
      <c r="C31" s="1">
        <v>15</v>
      </c>
      <c r="D31" s="211">
        <v>12.3</v>
      </c>
    </row>
    <row r="32" spans="1:4" x14ac:dyDescent="0.25">
      <c r="A32" s="38"/>
      <c r="B32" s="1" t="s">
        <v>479</v>
      </c>
      <c r="C32" s="1">
        <v>15.3</v>
      </c>
      <c r="D32" s="211">
        <v>16.5</v>
      </c>
    </row>
    <row r="33" spans="1:4" x14ac:dyDescent="0.25">
      <c r="A33" s="38"/>
      <c r="B33" s="1" t="s">
        <v>315</v>
      </c>
      <c r="C33" s="1">
        <v>9.4</v>
      </c>
      <c r="D33" s="211">
        <v>16.5</v>
      </c>
    </row>
    <row r="34" spans="1:4" ht="15.75" thickBot="1" x14ac:dyDescent="0.3">
      <c r="A34" s="33" t="s">
        <v>96</v>
      </c>
      <c r="B34" s="215" t="s">
        <v>307</v>
      </c>
      <c r="C34" s="215">
        <v>0.9</v>
      </c>
      <c r="D34" s="213">
        <v>0.67249999999999999</v>
      </c>
    </row>
    <row r="36" spans="1:4" ht="15.75" thickBot="1" x14ac:dyDescent="0.3">
      <c r="A36" s="448" t="s">
        <v>438</v>
      </c>
    </row>
    <row r="37" spans="1:4" x14ac:dyDescent="0.25">
      <c r="A37" s="65"/>
      <c r="B37" s="54"/>
      <c r="C37" s="54" t="s">
        <v>477</v>
      </c>
      <c r="D37" s="449" t="s">
        <v>478</v>
      </c>
    </row>
    <row r="38" spans="1:4" x14ac:dyDescent="0.25">
      <c r="A38" s="38" t="s">
        <v>33</v>
      </c>
      <c r="B38" s="1" t="s">
        <v>314</v>
      </c>
      <c r="C38" s="211">
        <v>12.3</v>
      </c>
      <c r="D38" s="211">
        <v>22.35</v>
      </c>
    </row>
    <row r="39" spans="1:4" x14ac:dyDescent="0.25">
      <c r="A39" s="38"/>
      <c r="B39" s="1" t="s">
        <v>479</v>
      </c>
      <c r="C39" s="211">
        <v>16.5</v>
      </c>
      <c r="D39" s="211">
        <v>31.66667</v>
      </c>
    </row>
    <row r="40" spans="1:4" x14ac:dyDescent="0.25">
      <c r="A40" s="38"/>
      <c r="B40" s="1" t="s">
        <v>315</v>
      </c>
      <c r="C40" s="211">
        <v>16.5</v>
      </c>
      <c r="D40" s="211">
        <v>23.01</v>
      </c>
    </row>
    <row r="41" spans="1:4" ht="15.75" thickBot="1" x14ac:dyDescent="0.3">
      <c r="A41" s="33" t="s">
        <v>96</v>
      </c>
      <c r="B41" s="215" t="s">
        <v>307</v>
      </c>
      <c r="C41" s="213">
        <v>0.67249999999999999</v>
      </c>
      <c r="D41" s="216">
        <v>0.6</v>
      </c>
    </row>
  </sheetData>
  <phoneticPr fontId="23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53"/>
  <sheetViews>
    <sheetView topLeftCell="A61" workbookViewId="0">
      <selection activeCell="P43" sqref="P43"/>
    </sheetView>
  </sheetViews>
  <sheetFormatPr defaultRowHeight="15" x14ac:dyDescent="0.25"/>
  <cols>
    <col min="3" max="3" width="14.42578125" customWidth="1"/>
    <col min="4" max="4" width="13.28515625" customWidth="1"/>
    <col min="5" max="5" width="13.42578125" customWidth="1"/>
  </cols>
  <sheetData>
    <row r="3" spans="1:8" x14ac:dyDescent="0.25">
      <c r="C3" s="388"/>
      <c r="D3" s="388"/>
      <c r="E3" s="388"/>
      <c r="F3" s="388"/>
      <c r="G3" s="389"/>
      <c r="H3" s="350"/>
    </row>
    <row r="4" spans="1:8" x14ac:dyDescent="0.25">
      <c r="B4" s="390"/>
      <c r="C4" s="391" t="s">
        <v>431</v>
      </c>
      <c r="D4" s="391" t="s">
        <v>432</v>
      </c>
      <c r="E4" s="390" t="s">
        <v>433</v>
      </c>
      <c r="F4" s="388"/>
      <c r="G4" s="389"/>
      <c r="H4" s="350"/>
    </row>
    <row r="5" spans="1:8" x14ac:dyDescent="0.25">
      <c r="B5" s="390"/>
      <c r="C5" s="391" t="s">
        <v>434</v>
      </c>
      <c r="D5" s="391" t="s">
        <v>434</v>
      </c>
      <c r="E5" s="390" t="s">
        <v>435</v>
      </c>
      <c r="F5" s="388"/>
      <c r="G5" s="389"/>
      <c r="H5" s="350"/>
    </row>
    <row r="6" spans="1:8" x14ac:dyDescent="0.25">
      <c r="A6" t="s">
        <v>0</v>
      </c>
      <c r="B6" s="390" t="s">
        <v>3</v>
      </c>
      <c r="C6" s="392">
        <v>13</v>
      </c>
      <c r="D6" s="392">
        <f>(22.056+23.683)/2</f>
        <v>22.869500000000002</v>
      </c>
      <c r="E6" s="393">
        <f>C6-D6</f>
        <v>-9.8695000000000022</v>
      </c>
      <c r="F6" s="394"/>
      <c r="G6" s="395"/>
      <c r="H6" s="395"/>
    </row>
    <row r="7" spans="1:8" x14ac:dyDescent="0.25">
      <c r="B7" s="390" t="s">
        <v>8</v>
      </c>
      <c r="C7" s="392">
        <v>15</v>
      </c>
      <c r="D7" s="392">
        <f>(25.725+25.992)/2</f>
        <v>25.858499999999999</v>
      </c>
      <c r="E7" s="393">
        <f>C7-D7</f>
        <v>-10.858499999999999</v>
      </c>
      <c r="F7" s="394"/>
      <c r="G7" s="395"/>
      <c r="H7" s="395"/>
    </row>
    <row r="8" spans="1:8" x14ac:dyDescent="0.25">
      <c r="B8" s="390" t="s">
        <v>9</v>
      </c>
      <c r="C8" s="392">
        <v>12</v>
      </c>
      <c r="D8" s="392">
        <f>(25.614+23.787)/2</f>
        <v>24.700499999999998</v>
      </c>
      <c r="E8" s="393">
        <f>C8-D8</f>
        <v>-12.700499999999998</v>
      </c>
      <c r="F8" s="394"/>
      <c r="G8" s="395"/>
      <c r="H8" s="395"/>
    </row>
    <row r="9" spans="1:8" x14ac:dyDescent="0.25">
      <c r="B9" s="396" t="s">
        <v>436</v>
      </c>
      <c r="C9" s="397">
        <v>11</v>
      </c>
      <c r="D9" s="397">
        <f>(18.73+24.219)/2</f>
        <v>21.474499999999999</v>
      </c>
      <c r="E9" s="398">
        <f>C9-D9</f>
        <v>-10.474499999999999</v>
      </c>
      <c r="F9" s="394"/>
      <c r="G9" s="395"/>
      <c r="H9" s="395"/>
    </row>
    <row r="10" spans="1:8" x14ac:dyDescent="0.25">
      <c r="B10" s="390" t="s">
        <v>437</v>
      </c>
      <c r="C10" s="399">
        <v>28.8</v>
      </c>
      <c r="D10" s="399">
        <f>(24.329+24.088)/2</f>
        <v>24.208500000000001</v>
      </c>
      <c r="E10" s="393">
        <f>C10-D10</f>
        <v>4.5914999999999999</v>
      </c>
      <c r="F10" s="400"/>
      <c r="G10" s="350"/>
      <c r="H10" s="350"/>
    </row>
    <row r="11" spans="1:8" x14ac:dyDescent="0.25">
      <c r="B11" s="401"/>
      <c r="C11" s="400"/>
      <c r="D11" s="400"/>
      <c r="F11" s="400"/>
      <c r="G11" s="350"/>
      <c r="H11" s="350"/>
    </row>
    <row r="12" spans="1:8" x14ac:dyDescent="0.25">
      <c r="B12" s="401"/>
      <c r="C12" s="400"/>
      <c r="D12" s="400"/>
      <c r="F12" s="400"/>
      <c r="G12" s="350"/>
      <c r="H12" s="350"/>
    </row>
    <row r="13" spans="1:8" x14ac:dyDescent="0.25">
      <c r="F13" s="400"/>
      <c r="G13" s="350"/>
      <c r="H13" s="350"/>
    </row>
    <row r="14" spans="1:8" x14ac:dyDescent="0.25">
      <c r="F14" s="388"/>
      <c r="G14" s="350"/>
      <c r="H14" s="350"/>
    </row>
    <row r="15" spans="1:8" x14ac:dyDescent="0.25">
      <c r="F15" s="388"/>
      <c r="G15" s="350"/>
      <c r="H15" s="350"/>
    </row>
    <row r="16" spans="1:8" x14ac:dyDescent="0.25">
      <c r="F16" s="400"/>
      <c r="G16" s="350"/>
      <c r="H16" s="350"/>
    </row>
    <row r="17" spans="1:8" x14ac:dyDescent="0.25">
      <c r="F17" s="400"/>
      <c r="G17" s="350"/>
      <c r="H17" s="350"/>
    </row>
    <row r="18" spans="1:8" x14ac:dyDescent="0.25">
      <c r="F18" s="400"/>
      <c r="G18" s="350"/>
      <c r="H18" s="350"/>
    </row>
    <row r="19" spans="1:8" x14ac:dyDescent="0.25">
      <c r="F19" s="400"/>
      <c r="G19" s="350"/>
      <c r="H19" s="350"/>
    </row>
    <row r="20" spans="1:8" x14ac:dyDescent="0.25">
      <c r="F20" s="400"/>
      <c r="G20" s="350"/>
      <c r="H20" s="350"/>
    </row>
    <row r="21" spans="1:8" x14ac:dyDescent="0.25">
      <c r="F21" s="400"/>
      <c r="G21" s="350"/>
      <c r="H21" s="350"/>
    </row>
    <row r="22" spans="1:8" x14ac:dyDescent="0.25">
      <c r="B22" s="390"/>
      <c r="C22" s="391" t="s">
        <v>431</v>
      </c>
      <c r="D22" s="391" t="s">
        <v>432</v>
      </c>
      <c r="E22" s="390" t="s">
        <v>433</v>
      </c>
      <c r="F22" s="400"/>
      <c r="G22" s="350"/>
      <c r="H22" s="350"/>
    </row>
    <row r="23" spans="1:8" x14ac:dyDescent="0.25">
      <c r="B23" s="390"/>
      <c r="C23" s="391" t="s">
        <v>438</v>
      </c>
      <c r="D23" s="391" t="s">
        <v>438</v>
      </c>
      <c r="E23" s="390" t="s">
        <v>435</v>
      </c>
      <c r="F23" s="400"/>
      <c r="G23" s="350"/>
      <c r="H23" s="350"/>
    </row>
    <row r="24" spans="1:8" x14ac:dyDescent="0.25">
      <c r="A24" t="s">
        <v>1</v>
      </c>
      <c r="B24" s="390" t="s">
        <v>3</v>
      </c>
      <c r="C24" s="399">
        <v>18</v>
      </c>
      <c r="D24" s="402">
        <f>(15.915+15.092)/2</f>
        <v>15.503499999999999</v>
      </c>
      <c r="E24" s="2">
        <f>C24-D24</f>
        <v>2.4965000000000011</v>
      </c>
      <c r="F24" s="400"/>
      <c r="G24" s="350"/>
      <c r="H24" s="350"/>
    </row>
    <row r="25" spans="1:8" x14ac:dyDescent="0.25">
      <c r="B25" s="390" t="s">
        <v>8</v>
      </c>
      <c r="C25" s="399">
        <v>12</v>
      </c>
      <c r="D25" s="402">
        <f>(17.026+15.944)/2</f>
        <v>16.484999999999999</v>
      </c>
      <c r="E25" s="2">
        <f>C25-D25</f>
        <v>-4.4849999999999994</v>
      </c>
      <c r="F25" s="400"/>
      <c r="G25" s="350"/>
      <c r="H25" s="350"/>
    </row>
    <row r="26" spans="1:8" x14ac:dyDescent="0.25">
      <c r="B26" s="390" t="s">
        <v>9</v>
      </c>
      <c r="C26" s="399">
        <v>14</v>
      </c>
      <c r="D26" s="402">
        <f>(14.105+16.583)/2</f>
        <v>15.343999999999999</v>
      </c>
      <c r="E26" s="2">
        <f>C26-D26</f>
        <v>-1.3439999999999994</v>
      </c>
      <c r="F26" s="400"/>
      <c r="G26" s="350"/>
      <c r="H26" s="350"/>
    </row>
    <row r="27" spans="1:8" x14ac:dyDescent="0.25">
      <c r="B27" s="396" t="s">
        <v>436</v>
      </c>
      <c r="C27" s="403">
        <v>9</v>
      </c>
      <c r="D27" s="404">
        <f>(16.942+18.386)/2</f>
        <v>17.664000000000001</v>
      </c>
      <c r="E27" s="64">
        <f>C27-D27</f>
        <v>-8.6640000000000015</v>
      </c>
      <c r="F27" s="400"/>
      <c r="G27" s="350"/>
      <c r="H27" s="350"/>
    </row>
    <row r="28" spans="1:8" x14ac:dyDescent="0.25">
      <c r="B28" s="390" t="s">
        <v>437</v>
      </c>
      <c r="C28" s="399">
        <v>15</v>
      </c>
      <c r="D28" s="402">
        <f>(12.512+16.434)/2</f>
        <v>14.473000000000001</v>
      </c>
      <c r="E28" s="2">
        <f>C28-D28</f>
        <v>0.52699999999999925</v>
      </c>
      <c r="F28" s="400"/>
    </row>
    <row r="29" spans="1:8" x14ac:dyDescent="0.25">
      <c r="B29" s="401"/>
      <c r="C29" s="400"/>
      <c r="D29" s="400"/>
    </row>
    <row r="30" spans="1:8" x14ac:dyDescent="0.25">
      <c r="C30" s="400"/>
      <c r="D30" s="400"/>
    </row>
    <row r="37" spans="1:21" x14ac:dyDescent="0.25">
      <c r="R37" s="382" t="s">
        <v>439</v>
      </c>
    </row>
    <row r="39" spans="1:21" x14ac:dyDescent="0.25">
      <c r="S39" s="382" t="s">
        <v>434</v>
      </c>
      <c r="T39" t="s">
        <v>440</v>
      </c>
      <c r="U39" t="s">
        <v>441</v>
      </c>
    </row>
    <row r="40" spans="1:21" x14ac:dyDescent="0.25">
      <c r="B40" s="390"/>
      <c r="C40" s="391" t="s">
        <v>431</v>
      </c>
      <c r="D40" s="391" t="s">
        <v>432</v>
      </c>
      <c r="E40" s="390" t="s">
        <v>433</v>
      </c>
      <c r="R40" s="382" t="s">
        <v>124</v>
      </c>
      <c r="S40">
        <v>18.407</v>
      </c>
      <c r="T40">
        <f>AVERAGE(S40:S43)</f>
        <v>17.712250000000001</v>
      </c>
      <c r="U40">
        <v>18</v>
      </c>
    </row>
    <row r="41" spans="1:21" x14ac:dyDescent="0.25">
      <c r="B41" s="2"/>
      <c r="C41" s="391" t="s">
        <v>442</v>
      </c>
      <c r="D41" s="391" t="s">
        <v>442</v>
      </c>
      <c r="E41" s="390" t="s">
        <v>435</v>
      </c>
      <c r="S41">
        <v>17.161999999999999</v>
      </c>
    </row>
    <row r="42" spans="1:21" x14ac:dyDescent="0.25">
      <c r="A42" t="s">
        <v>2</v>
      </c>
      <c r="B42" s="390" t="s">
        <v>3</v>
      </c>
      <c r="C42" s="399">
        <v>25</v>
      </c>
      <c r="D42" s="399">
        <f>(26.216+22.33)/2</f>
        <v>24.273</v>
      </c>
      <c r="E42" s="2">
        <f>C42-D42</f>
        <v>0.72700000000000031</v>
      </c>
      <c r="S42">
        <v>17.997</v>
      </c>
    </row>
    <row r="43" spans="1:21" x14ac:dyDescent="0.25">
      <c r="B43" s="396" t="s">
        <v>8</v>
      </c>
      <c r="C43" s="403">
        <v>20</v>
      </c>
      <c r="D43" s="403">
        <f>(27.293+29.169)/2</f>
        <v>28.231000000000002</v>
      </c>
      <c r="E43" s="64">
        <f>C43-D43</f>
        <v>-8.2310000000000016</v>
      </c>
      <c r="S43">
        <v>17.283000000000001</v>
      </c>
    </row>
    <row r="44" spans="1:21" x14ac:dyDescent="0.25">
      <c r="B44" s="390" t="s">
        <v>9</v>
      </c>
      <c r="C44" s="399">
        <v>20</v>
      </c>
      <c r="D44" s="399">
        <f>(23.245+18.131)/2</f>
        <v>20.688000000000002</v>
      </c>
      <c r="E44" s="2">
        <f>C44-D44</f>
        <v>-0.68800000000000239</v>
      </c>
    </row>
    <row r="45" spans="1:21" x14ac:dyDescent="0.25">
      <c r="B45" s="405" t="s">
        <v>436</v>
      </c>
      <c r="C45" s="406">
        <v>13</v>
      </c>
      <c r="D45" s="406" t="s">
        <v>443</v>
      </c>
      <c r="E45" s="407" t="e">
        <f>C45-D45</f>
        <v>#VALUE!</v>
      </c>
      <c r="R45" s="382" t="s">
        <v>123</v>
      </c>
      <c r="S45">
        <v>32.774000000000001</v>
      </c>
      <c r="T45">
        <f>AVERAGE(S45:S48)</f>
        <v>26.722750000000001</v>
      </c>
      <c r="U45">
        <v>28</v>
      </c>
    </row>
    <row r="46" spans="1:21" x14ac:dyDescent="0.25">
      <c r="B46" s="390" t="s">
        <v>437</v>
      </c>
      <c r="C46" s="399">
        <v>21</v>
      </c>
      <c r="D46" s="399">
        <f>(21.256+18.584)/2</f>
        <v>19.920000000000002</v>
      </c>
      <c r="E46" s="2">
        <f>C46-D46</f>
        <v>1.0799999999999983</v>
      </c>
      <c r="S46">
        <v>23.797999999999998</v>
      </c>
    </row>
    <row r="47" spans="1:21" x14ac:dyDescent="0.25">
      <c r="S47">
        <v>26.209</v>
      </c>
    </row>
    <row r="48" spans="1:21" x14ac:dyDescent="0.25">
      <c r="S48">
        <v>24.11</v>
      </c>
    </row>
    <row r="50" spans="18:21" x14ac:dyDescent="0.25">
      <c r="R50" s="382" t="s">
        <v>290</v>
      </c>
      <c r="S50">
        <v>16.946000000000002</v>
      </c>
      <c r="T50">
        <f>AVERAGE(S50:S53)</f>
        <v>17.578000000000003</v>
      </c>
      <c r="U50">
        <v>29</v>
      </c>
    </row>
    <row r="51" spans="18:21" x14ac:dyDescent="0.25">
      <c r="S51">
        <v>16.585000000000001</v>
      </c>
    </row>
    <row r="52" spans="18:21" x14ac:dyDescent="0.25">
      <c r="S52">
        <v>17.082999999999998</v>
      </c>
    </row>
    <row r="53" spans="18:21" x14ac:dyDescent="0.25">
      <c r="S53">
        <v>19.698</v>
      </c>
    </row>
  </sheetData>
  <phoneticPr fontId="23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K33" sqref="K33"/>
    </sheetView>
  </sheetViews>
  <sheetFormatPr defaultRowHeight="15" x14ac:dyDescent="0.25"/>
  <sheetData>
    <row r="1" spans="1:9" ht="15.75" thickBot="1" x14ac:dyDescent="0.3">
      <c r="A1">
        <v>30</v>
      </c>
      <c r="I1" s="350"/>
    </row>
    <row r="2" spans="1:9" x14ac:dyDescent="0.25">
      <c r="D2" s="351" t="s">
        <v>367</v>
      </c>
      <c r="E2" s="352" t="s">
        <v>368</v>
      </c>
      <c r="F2" s="352" t="s">
        <v>369</v>
      </c>
      <c r="G2" s="352" t="s">
        <v>370</v>
      </c>
      <c r="H2" s="352" t="s">
        <v>371</v>
      </c>
      <c r="I2" s="353" t="s">
        <v>372</v>
      </c>
    </row>
    <row r="3" spans="1:9" x14ac:dyDescent="0.25">
      <c r="C3" t="s">
        <v>373</v>
      </c>
      <c r="D3" s="69" t="s">
        <v>374</v>
      </c>
      <c r="E3" s="2"/>
      <c r="F3" s="2"/>
      <c r="G3" s="2"/>
      <c r="H3" s="2">
        <v>15</v>
      </c>
      <c r="I3" s="114">
        <f>H3*10</f>
        <v>150</v>
      </c>
    </row>
    <row r="4" spans="1:9" x14ac:dyDescent="0.25">
      <c r="D4" s="354" t="s">
        <v>375</v>
      </c>
      <c r="E4" s="355" t="s">
        <v>376</v>
      </c>
      <c r="F4" s="355">
        <v>50</v>
      </c>
      <c r="G4" s="356">
        <v>0.6</v>
      </c>
      <c r="H4" s="355">
        <f>$A$1*G4/F4</f>
        <v>0.36</v>
      </c>
      <c r="I4" s="114">
        <f>H4*10</f>
        <v>3.5999999999999996</v>
      </c>
    </row>
    <row r="5" spans="1:9" x14ac:dyDescent="0.25">
      <c r="D5" s="354" t="s">
        <v>377</v>
      </c>
      <c r="E5" s="355" t="s">
        <v>376</v>
      </c>
      <c r="F5" s="355">
        <v>50</v>
      </c>
      <c r="G5" s="356">
        <v>0.6</v>
      </c>
      <c r="H5" s="355">
        <f>$A$1*G5/F5</f>
        <v>0.36</v>
      </c>
      <c r="I5" s="114">
        <f>H5*10</f>
        <v>3.5999999999999996</v>
      </c>
    </row>
    <row r="6" spans="1:9" x14ac:dyDescent="0.25">
      <c r="D6" s="354" t="s">
        <v>378</v>
      </c>
      <c r="E6" s="355" t="s">
        <v>376</v>
      </c>
      <c r="F6" s="355">
        <v>25</v>
      </c>
      <c r="G6" s="356">
        <v>0.2</v>
      </c>
      <c r="H6" s="355">
        <f>$A$1*G6/F6</f>
        <v>0.24</v>
      </c>
      <c r="I6" s="114">
        <f>H6*10</f>
        <v>2.4</v>
      </c>
    </row>
    <row r="7" spans="1:9" ht="15.75" thickBot="1" x14ac:dyDescent="0.3">
      <c r="D7" s="357" t="s">
        <v>379</v>
      </c>
      <c r="E7" s="88"/>
      <c r="F7" s="88"/>
      <c r="G7" s="88"/>
      <c r="H7" s="88">
        <f>20-SUM(H3:H6)</f>
        <v>4.0400000000000009</v>
      </c>
      <c r="I7" s="116">
        <f>H7*10</f>
        <v>40.400000000000006</v>
      </c>
    </row>
    <row r="8" spans="1:9" ht="15.75" thickBot="1" x14ac:dyDescent="0.3">
      <c r="I8" s="350"/>
    </row>
    <row r="9" spans="1:9" x14ac:dyDescent="0.25">
      <c r="C9" t="s">
        <v>171</v>
      </c>
      <c r="D9" s="358" t="s">
        <v>374</v>
      </c>
      <c r="E9" s="85"/>
      <c r="F9" s="85"/>
      <c r="G9" s="85"/>
      <c r="H9" s="85">
        <v>15</v>
      </c>
      <c r="I9" s="112">
        <f t="shared" ref="I9:I25" si="0">H9*10</f>
        <v>150</v>
      </c>
    </row>
    <row r="10" spans="1:9" x14ac:dyDescent="0.25">
      <c r="D10" s="359" t="s">
        <v>380</v>
      </c>
      <c r="E10" s="360" t="s">
        <v>381</v>
      </c>
      <c r="F10" s="361">
        <v>50</v>
      </c>
      <c r="G10" s="362">
        <v>0.3</v>
      </c>
      <c r="H10" s="355">
        <f t="shared" ref="H10:H24" si="1">$A$1*G10/F10</f>
        <v>0.18</v>
      </c>
      <c r="I10" s="114">
        <f t="shared" si="0"/>
        <v>1.7999999999999998</v>
      </c>
    </row>
    <row r="11" spans="1:9" x14ac:dyDescent="0.25">
      <c r="D11" s="359" t="s">
        <v>382</v>
      </c>
      <c r="E11" s="360" t="s">
        <v>381</v>
      </c>
      <c r="F11" s="361">
        <v>50</v>
      </c>
      <c r="G11" s="362">
        <v>0.2</v>
      </c>
      <c r="H11" s="355">
        <f t="shared" si="1"/>
        <v>0.12</v>
      </c>
      <c r="I11" s="114">
        <f t="shared" si="0"/>
        <v>1.2</v>
      </c>
    </row>
    <row r="12" spans="1:9" x14ac:dyDescent="0.25">
      <c r="D12" s="359" t="s">
        <v>383</v>
      </c>
      <c r="E12" s="360" t="s">
        <v>384</v>
      </c>
      <c r="F12" s="361">
        <v>50</v>
      </c>
      <c r="G12" s="362">
        <v>0.3</v>
      </c>
      <c r="H12" s="355">
        <f t="shared" si="1"/>
        <v>0.18</v>
      </c>
      <c r="I12" s="114">
        <f t="shared" si="0"/>
        <v>1.7999999999999998</v>
      </c>
    </row>
    <row r="13" spans="1:9" x14ac:dyDescent="0.25">
      <c r="D13" s="363" t="s">
        <v>385</v>
      </c>
      <c r="E13" s="364" t="s">
        <v>386</v>
      </c>
      <c r="F13" s="365">
        <v>50</v>
      </c>
      <c r="G13" s="366">
        <v>0.3</v>
      </c>
      <c r="H13" s="355">
        <f t="shared" si="1"/>
        <v>0.18</v>
      </c>
      <c r="I13" s="114">
        <f t="shared" si="0"/>
        <v>1.7999999999999998</v>
      </c>
    </row>
    <row r="14" spans="1:9" x14ac:dyDescent="0.25">
      <c r="D14" s="359" t="s">
        <v>387</v>
      </c>
      <c r="E14" s="360" t="s">
        <v>388</v>
      </c>
      <c r="F14" s="361">
        <v>50</v>
      </c>
      <c r="G14" s="362">
        <v>0.15</v>
      </c>
      <c r="H14" s="355">
        <f t="shared" si="1"/>
        <v>0.09</v>
      </c>
      <c r="I14" s="114">
        <f t="shared" si="0"/>
        <v>0.89999999999999991</v>
      </c>
    </row>
    <row r="15" spans="1:9" x14ac:dyDescent="0.25">
      <c r="D15" s="359" t="s">
        <v>389</v>
      </c>
      <c r="E15" s="360" t="s">
        <v>388</v>
      </c>
      <c r="F15" s="361">
        <v>50</v>
      </c>
      <c r="G15" s="362">
        <v>0.15</v>
      </c>
      <c r="H15" s="355">
        <f t="shared" si="1"/>
        <v>0.09</v>
      </c>
      <c r="I15" s="114">
        <f t="shared" si="0"/>
        <v>0.89999999999999991</v>
      </c>
    </row>
    <row r="16" spans="1:9" x14ac:dyDescent="0.25">
      <c r="D16" s="359" t="s">
        <v>390</v>
      </c>
      <c r="E16" s="360" t="s">
        <v>388</v>
      </c>
      <c r="F16" s="361">
        <v>50</v>
      </c>
      <c r="G16" s="362">
        <v>0.2</v>
      </c>
      <c r="H16" s="355">
        <f t="shared" si="1"/>
        <v>0.12</v>
      </c>
      <c r="I16" s="114">
        <f t="shared" si="0"/>
        <v>1.2</v>
      </c>
    </row>
    <row r="17" spans="3:9" x14ac:dyDescent="0.25">
      <c r="D17" s="359" t="s">
        <v>391</v>
      </c>
      <c r="E17" s="360" t="s">
        <v>384</v>
      </c>
      <c r="F17" s="361">
        <v>50</v>
      </c>
      <c r="G17" s="362">
        <v>0.3</v>
      </c>
      <c r="H17" s="355">
        <f t="shared" si="1"/>
        <v>0.18</v>
      </c>
      <c r="I17" s="114">
        <f t="shared" si="0"/>
        <v>1.7999999999999998</v>
      </c>
    </row>
    <row r="18" spans="3:9" x14ac:dyDescent="0.25">
      <c r="D18" s="359" t="s">
        <v>392</v>
      </c>
      <c r="E18" s="360" t="s">
        <v>384</v>
      </c>
      <c r="F18" s="361">
        <v>50</v>
      </c>
      <c r="G18" s="362">
        <v>0.3</v>
      </c>
      <c r="H18" s="355">
        <f t="shared" si="1"/>
        <v>0.18</v>
      </c>
      <c r="I18" s="114">
        <f t="shared" si="0"/>
        <v>1.7999999999999998</v>
      </c>
    </row>
    <row r="19" spans="3:9" x14ac:dyDescent="0.25">
      <c r="D19" s="363" t="s">
        <v>393</v>
      </c>
      <c r="E19" s="364" t="s">
        <v>386</v>
      </c>
      <c r="F19" s="365">
        <v>50</v>
      </c>
      <c r="G19" s="367">
        <v>0.3</v>
      </c>
      <c r="H19" s="355">
        <f t="shared" si="1"/>
        <v>0.18</v>
      </c>
      <c r="I19" s="114">
        <f t="shared" si="0"/>
        <v>1.7999999999999998</v>
      </c>
    </row>
    <row r="20" spans="3:9" x14ac:dyDescent="0.25">
      <c r="D20" s="359" t="s">
        <v>394</v>
      </c>
      <c r="E20" s="360" t="s">
        <v>395</v>
      </c>
      <c r="F20" s="361">
        <v>100</v>
      </c>
      <c r="G20" s="355">
        <v>0.1</v>
      </c>
      <c r="H20" s="355">
        <f t="shared" si="1"/>
        <v>0.03</v>
      </c>
      <c r="I20" s="114">
        <f t="shared" si="0"/>
        <v>0.3</v>
      </c>
    </row>
    <row r="21" spans="3:9" x14ac:dyDescent="0.25">
      <c r="D21" s="359" t="s">
        <v>396</v>
      </c>
      <c r="E21" s="360" t="s">
        <v>395</v>
      </c>
      <c r="F21" s="361">
        <v>100</v>
      </c>
      <c r="G21" s="355">
        <v>0.1</v>
      </c>
      <c r="H21" s="355">
        <f t="shared" si="1"/>
        <v>0.03</v>
      </c>
      <c r="I21" s="114">
        <f t="shared" si="0"/>
        <v>0.3</v>
      </c>
    </row>
    <row r="22" spans="3:9" x14ac:dyDescent="0.25">
      <c r="D22" s="359" t="s">
        <v>397</v>
      </c>
      <c r="E22" s="360" t="s">
        <v>395</v>
      </c>
      <c r="F22" s="361">
        <v>100</v>
      </c>
      <c r="G22" s="355">
        <v>0.1</v>
      </c>
      <c r="H22" s="355">
        <f t="shared" si="1"/>
        <v>0.03</v>
      </c>
      <c r="I22" s="114">
        <f t="shared" si="0"/>
        <v>0.3</v>
      </c>
    </row>
    <row r="23" spans="3:9" x14ac:dyDescent="0.25">
      <c r="D23" s="359" t="s">
        <v>398</v>
      </c>
      <c r="E23" s="360" t="s">
        <v>395</v>
      </c>
      <c r="F23" s="361">
        <v>100</v>
      </c>
      <c r="G23" s="355">
        <v>0.1</v>
      </c>
      <c r="H23" s="355">
        <f t="shared" si="1"/>
        <v>0.03</v>
      </c>
      <c r="I23" s="114">
        <f t="shared" si="0"/>
        <v>0.3</v>
      </c>
    </row>
    <row r="24" spans="3:9" x14ac:dyDescent="0.25">
      <c r="D24" s="363" t="s">
        <v>399</v>
      </c>
      <c r="E24" s="364" t="s">
        <v>386</v>
      </c>
      <c r="F24" s="365">
        <v>100</v>
      </c>
      <c r="G24" s="368">
        <v>0.1</v>
      </c>
      <c r="H24" s="355">
        <f t="shared" si="1"/>
        <v>0.03</v>
      </c>
      <c r="I24" s="114">
        <f t="shared" si="0"/>
        <v>0.3</v>
      </c>
    </row>
    <row r="25" spans="3:9" ht="15.75" thickBot="1" x14ac:dyDescent="0.3">
      <c r="D25" s="357" t="s">
        <v>379</v>
      </c>
      <c r="E25" s="88"/>
      <c r="F25" s="88"/>
      <c r="G25" s="88"/>
      <c r="H25" s="88">
        <f>20-SUM(H9:H24)</f>
        <v>3.3499999999999979</v>
      </c>
      <c r="I25" s="116">
        <f t="shared" si="0"/>
        <v>33.499999999999979</v>
      </c>
    </row>
    <row r="26" spans="3:9" ht="15.75" thickBot="1" x14ac:dyDescent="0.3">
      <c r="I26" s="350"/>
    </row>
    <row r="27" spans="3:9" x14ac:dyDescent="0.25">
      <c r="D27" s="369" t="s">
        <v>374</v>
      </c>
      <c r="E27" s="85"/>
      <c r="F27" s="85"/>
      <c r="G27" s="85"/>
      <c r="H27" s="85">
        <v>15</v>
      </c>
      <c r="I27" s="112">
        <f>H27*10</f>
        <v>150</v>
      </c>
    </row>
    <row r="28" spans="3:9" x14ac:dyDescent="0.25">
      <c r="C28" t="s">
        <v>191</v>
      </c>
      <c r="D28" s="354" t="s">
        <v>400</v>
      </c>
      <c r="E28" s="355" t="s">
        <v>401</v>
      </c>
      <c r="F28" s="355">
        <v>50</v>
      </c>
      <c r="G28" s="356">
        <v>0.2</v>
      </c>
      <c r="H28" s="355">
        <f>$A$1*G28/F28</f>
        <v>0.12</v>
      </c>
      <c r="I28" s="114">
        <f>H28*10</f>
        <v>1.2</v>
      </c>
    </row>
    <row r="29" spans="3:9" x14ac:dyDescent="0.25">
      <c r="D29" s="354" t="s">
        <v>402</v>
      </c>
      <c r="E29" s="355" t="s">
        <v>401</v>
      </c>
      <c r="F29" s="355">
        <v>50</v>
      </c>
      <c r="G29" s="356">
        <v>0.2</v>
      </c>
      <c r="H29" s="355">
        <f>$A$1*G29/F29</f>
        <v>0.12</v>
      </c>
      <c r="I29" s="114">
        <f>H29*10</f>
        <v>1.2</v>
      </c>
    </row>
    <row r="30" spans="3:9" x14ac:dyDescent="0.25">
      <c r="D30" s="354" t="s">
        <v>403</v>
      </c>
      <c r="E30" s="355" t="s">
        <v>401</v>
      </c>
      <c r="F30" s="361">
        <v>25</v>
      </c>
      <c r="G30" s="356">
        <v>0.2</v>
      </c>
      <c r="H30" s="355">
        <f>$A$1*G30/F30</f>
        <v>0.24</v>
      </c>
      <c r="I30" s="114">
        <f>H30*10</f>
        <v>2.4</v>
      </c>
    </row>
    <row r="31" spans="3:9" ht="15.75" thickBot="1" x14ac:dyDescent="0.3">
      <c r="D31" s="357" t="s">
        <v>379</v>
      </c>
      <c r="E31" s="88"/>
      <c r="F31" s="88"/>
      <c r="G31" s="88"/>
      <c r="H31" s="88">
        <f>20-SUM(H27:H30)</f>
        <v>4.5200000000000014</v>
      </c>
      <c r="I31" s="116">
        <f>H31*10</f>
        <v>45.200000000000017</v>
      </c>
    </row>
    <row r="32" spans="3:9" ht="15.75" thickBot="1" x14ac:dyDescent="0.3">
      <c r="I32" s="350"/>
    </row>
    <row r="33" spans="3:9" x14ac:dyDescent="0.25">
      <c r="D33" s="358" t="s">
        <v>374</v>
      </c>
      <c r="E33" s="85"/>
      <c r="F33" s="85"/>
      <c r="G33" s="85"/>
      <c r="H33" s="85">
        <v>15</v>
      </c>
      <c r="I33" s="112">
        <f>H33*10</f>
        <v>150</v>
      </c>
    </row>
    <row r="34" spans="3:9" x14ac:dyDescent="0.25">
      <c r="C34" t="s">
        <v>404</v>
      </c>
      <c r="D34" s="370" t="s">
        <v>405</v>
      </c>
      <c r="E34" s="371" t="s">
        <v>406</v>
      </c>
      <c r="F34" s="372">
        <v>50</v>
      </c>
      <c r="G34" s="373">
        <v>0.4</v>
      </c>
      <c r="H34" s="372">
        <f>30*G34/F34</f>
        <v>0.24</v>
      </c>
      <c r="I34" s="114">
        <f>H34*10</f>
        <v>2.4</v>
      </c>
    </row>
    <row r="35" spans="3:9" x14ac:dyDescent="0.25">
      <c r="D35" s="370" t="s">
        <v>407</v>
      </c>
      <c r="E35" s="371" t="s">
        <v>406</v>
      </c>
      <c r="F35" s="372">
        <v>50</v>
      </c>
      <c r="G35" s="373">
        <v>0.4</v>
      </c>
      <c r="H35" s="372">
        <f>30*G35/F35</f>
        <v>0.24</v>
      </c>
      <c r="I35" s="114">
        <f>H35*10</f>
        <v>2.4</v>
      </c>
    </row>
    <row r="36" spans="3:9" x14ac:dyDescent="0.25">
      <c r="D36" s="370" t="s">
        <v>408</v>
      </c>
      <c r="E36" s="371" t="s">
        <v>406</v>
      </c>
      <c r="F36" s="373">
        <v>25</v>
      </c>
      <c r="G36" s="373">
        <v>0.2</v>
      </c>
      <c r="H36" s="373">
        <f>30*G36/F36</f>
        <v>0.24</v>
      </c>
      <c r="I36" s="114">
        <f>H36*10</f>
        <v>2.4</v>
      </c>
    </row>
    <row r="37" spans="3:9" ht="15.75" thickBot="1" x14ac:dyDescent="0.3">
      <c r="D37" s="357" t="s">
        <v>379</v>
      </c>
      <c r="E37" s="88"/>
      <c r="F37" s="88"/>
      <c r="G37" s="88"/>
      <c r="H37" s="88">
        <f>20-SUM(H33:H36)</f>
        <v>4.2799999999999994</v>
      </c>
      <c r="I37" s="116">
        <f>H37*10</f>
        <v>42.8</v>
      </c>
    </row>
    <row r="38" spans="3:9" ht="15.75" thickBot="1" x14ac:dyDescent="0.3">
      <c r="I38" s="350"/>
    </row>
    <row r="39" spans="3:9" x14ac:dyDescent="0.25">
      <c r="D39" s="374" t="s">
        <v>374</v>
      </c>
      <c r="E39" s="85"/>
      <c r="F39" s="85"/>
      <c r="G39" s="85"/>
      <c r="H39" s="85">
        <v>15</v>
      </c>
      <c r="I39" s="112">
        <f>H39*10</f>
        <v>150</v>
      </c>
    </row>
    <row r="40" spans="3:9" x14ac:dyDescent="0.25">
      <c r="D40" s="370" t="s">
        <v>409</v>
      </c>
      <c r="E40" s="371" t="s">
        <v>406</v>
      </c>
      <c r="F40" s="372">
        <v>50</v>
      </c>
      <c r="G40" s="373">
        <v>0.6</v>
      </c>
      <c r="H40" s="372">
        <f>30*G40/F40</f>
        <v>0.36</v>
      </c>
      <c r="I40" s="114">
        <f>H40*10</f>
        <v>3.5999999999999996</v>
      </c>
    </row>
    <row r="41" spans="3:9" x14ac:dyDescent="0.25">
      <c r="D41" s="370" t="s">
        <v>410</v>
      </c>
      <c r="E41" s="371" t="s">
        <v>406</v>
      </c>
      <c r="F41" s="373">
        <v>50</v>
      </c>
      <c r="G41" s="373">
        <v>0.6</v>
      </c>
      <c r="H41" s="373">
        <f>30*G41/F41</f>
        <v>0.36</v>
      </c>
      <c r="I41" s="114">
        <f>H41*10</f>
        <v>3.5999999999999996</v>
      </c>
    </row>
    <row r="42" spans="3:9" x14ac:dyDescent="0.25">
      <c r="D42" s="370" t="s">
        <v>411</v>
      </c>
      <c r="E42" s="371" t="s">
        <v>406</v>
      </c>
      <c r="F42" s="373">
        <v>25</v>
      </c>
      <c r="G42" s="373">
        <v>0.2</v>
      </c>
      <c r="H42" s="373">
        <f>30*G42/F42</f>
        <v>0.24</v>
      </c>
      <c r="I42" s="114">
        <f>H42*10</f>
        <v>2.4</v>
      </c>
    </row>
    <row r="43" spans="3:9" ht="15.75" thickBot="1" x14ac:dyDescent="0.3">
      <c r="D43" s="357" t="s">
        <v>379</v>
      </c>
      <c r="E43" s="88"/>
      <c r="F43" s="88"/>
      <c r="G43" s="88"/>
      <c r="H43" s="88">
        <f>20-SUM(H39:H42)</f>
        <v>4.0400000000000009</v>
      </c>
      <c r="I43" s="116">
        <f>H43*10</f>
        <v>40.400000000000006</v>
      </c>
    </row>
    <row r="44" spans="3:9" ht="15.75" thickBot="1" x14ac:dyDescent="0.3">
      <c r="I44" s="350"/>
    </row>
    <row r="45" spans="3:9" x14ac:dyDescent="0.25">
      <c r="C45" t="s">
        <v>412</v>
      </c>
      <c r="D45" s="374" t="s">
        <v>413</v>
      </c>
      <c r="E45" s="85"/>
      <c r="F45" s="85"/>
      <c r="G45" s="85"/>
      <c r="H45" s="85">
        <v>15</v>
      </c>
      <c r="I45" s="86">
        <f>H45*10</f>
        <v>150</v>
      </c>
    </row>
    <row r="46" spans="3:9" x14ac:dyDescent="0.25">
      <c r="D46" s="375" t="s">
        <v>414</v>
      </c>
      <c r="E46" s="376" t="s">
        <v>415</v>
      </c>
      <c r="F46" s="377">
        <v>50</v>
      </c>
      <c r="G46" s="378">
        <v>0.3</v>
      </c>
      <c r="H46" s="379">
        <f>30*G46/F46</f>
        <v>0.18</v>
      </c>
      <c r="I46" s="70">
        <f>H46*10</f>
        <v>1.7999999999999998</v>
      </c>
    </row>
    <row r="47" spans="3:9" x14ac:dyDescent="0.25">
      <c r="D47" s="375" t="s">
        <v>416</v>
      </c>
      <c r="E47" s="376" t="s">
        <v>415</v>
      </c>
      <c r="F47" s="377">
        <v>50</v>
      </c>
      <c r="G47" s="378">
        <v>0.3</v>
      </c>
      <c r="H47" s="379">
        <f>30*G47/F47</f>
        <v>0.18</v>
      </c>
      <c r="I47" s="70">
        <f>H47*10</f>
        <v>1.7999999999999998</v>
      </c>
    </row>
    <row r="48" spans="3:9" x14ac:dyDescent="0.25">
      <c r="D48" s="375" t="s">
        <v>417</v>
      </c>
      <c r="E48" s="376" t="s">
        <v>418</v>
      </c>
      <c r="F48" s="377">
        <v>25</v>
      </c>
      <c r="G48" s="378">
        <v>0.2</v>
      </c>
      <c r="H48" s="379">
        <f>30*G48/F48</f>
        <v>0.24</v>
      </c>
      <c r="I48" s="70">
        <f>H48*10</f>
        <v>2.4</v>
      </c>
    </row>
    <row r="49" spans="2:9" ht="15.75" thickBot="1" x14ac:dyDescent="0.3">
      <c r="D49" s="357" t="s">
        <v>379</v>
      </c>
      <c r="E49" s="88"/>
      <c r="F49" s="88"/>
      <c r="G49" s="88"/>
      <c r="H49" s="88">
        <f>20-SUM(H45:H48)</f>
        <v>4.4000000000000004</v>
      </c>
      <c r="I49" s="116">
        <f>H49*10</f>
        <v>44</v>
      </c>
    </row>
    <row r="50" spans="2:9" ht="15.75" thickBot="1" x14ac:dyDescent="0.3"/>
    <row r="51" spans="2:9" x14ac:dyDescent="0.25">
      <c r="D51" s="380" t="s">
        <v>374</v>
      </c>
      <c r="E51" s="85"/>
      <c r="F51" s="85"/>
      <c r="G51" s="85"/>
      <c r="H51" s="381">
        <v>15</v>
      </c>
      <c r="I51" s="86">
        <f>H51*10</f>
        <v>150</v>
      </c>
    </row>
    <row r="52" spans="2:9" x14ac:dyDescent="0.25">
      <c r="C52" t="s">
        <v>419</v>
      </c>
      <c r="D52" s="69" t="s">
        <v>420</v>
      </c>
      <c r="E52" s="2"/>
      <c r="F52" s="2">
        <v>50</v>
      </c>
      <c r="G52" s="2">
        <v>0.3</v>
      </c>
      <c r="H52" s="2">
        <v>0.3</v>
      </c>
      <c r="I52" s="70">
        <f>H52*10</f>
        <v>3</v>
      </c>
    </row>
    <row r="53" spans="2:9" x14ac:dyDescent="0.25">
      <c r="D53" s="69" t="s">
        <v>421</v>
      </c>
      <c r="E53" s="2"/>
      <c r="F53" s="2">
        <v>50</v>
      </c>
      <c r="G53" s="2">
        <v>0.3</v>
      </c>
      <c r="H53" s="2">
        <v>0.3</v>
      </c>
      <c r="I53" s="70">
        <f>H53*10</f>
        <v>3</v>
      </c>
    </row>
    <row r="54" spans="2:9" x14ac:dyDescent="0.25">
      <c r="D54" s="69" t="s">
        <v>422</v>
      </c>
      <c r="E54" s="2"/>
      <c r="F54" s="2">
        <v>25</v>
      </c>
      <c r="G54" s="2">
        <v>0.2</v>
      </c>
      <c r="H54" s="2">
        <v>0.1</v>
      </c>
      <c r="I54" s="70">
        <f>H54*10</f>
        <v>1</v>
      </c>
    </row>
    <row r="55" spans="2:9" ht="15.75" thickBot="1" x14ac:dyDescent="0.3">
      <c r="D55" s="357" t="s">
        <v>379</v>
      </c>
      <c r="E55" s="88"/>
      <c r="F55" s="88"/>
      <c r="G55" s="88"/>
      <c r="H55" s="88">
        <f>20-SUM(H51:H54)</f>
        <v>4.2999999999999989</v>
      </c>
      <c r="I55" s="116">
        <f>H55*10</f>
        <v>42.999999999999986</v>
      </c>
    </row>
    <row r="58" spans="2:9" ht="15.75" thickBot="1" x14ac:dyDescent="0.3"/>
    <row r="59" spans="2:9" x14ac:dyDescent="0.25">
      <c r="D59" s="380" t="s">
        <v>374</v>
      </c>
      <c r="E59" s="85"/>
      <c r="F59" s="85"/>
      <c r="G59" s="85"/>
      <c r="H59" s="381">
        <v>15</v>
      </c>
      <c r="I59" s="86">
        <f t="shared" ref="I59:I66" si="2">H59*10</f>
        <v>150</v>
      </c>
    </row>
    <row r="60" spans="2:9" x14ac:dyDescent="0.25">
      <c r="B60" s="382" t="s">
        <v>423</v>
      </c>
      <c r="D60" s="383" t="s">
        <v>414</v>
      </c>
      <c r="E60" s="376" t="s">
        <v>415</v>
      </c>
      <c r="F60" s="377">
        <v>50</v>
      </c>
      <c r="G60" s="378">
        <v>0.3</v>
      </c>
      <c r="H60" s="379">
        <f t="shared" ref="H60:H65" si="3">30*G60/F60</f>
        <v>0.18</v>
      </c>
      <c r="I60">
        <f t="shared" si="2"/>
        <v>1.7999999999999998</v>
      </c>
    </row>
    <row r="61" spans="2:9" x14ac:dyDescent="0.25">
      <c r="D61" s="383" t="s">
        <v>416</v>
      </c>
      <c r="E61" s="376" t="s">
        <v>415</v>
      </c>
      <c r="F61" s="377">
        <v>50</v>
      </c>
      <c r="G61" s="378">
        <v>0.3</v>
      </c>
      <c r="H61" s="379">
        <f t="shared" si="3"/>
        <v>0.18</v>
      </c>
      <c r="I61">
        <f t="shared" si="2"/>
        <v>1.7999999999999998</v>
      </c>
    </row>
    <row r="62" spans="2:9" x14ac:dyDescent="0.25">
      <c r="D62" s="383" t="s">
        <v>424</v>
      </c>
      <c r="E62" s="376" t="s">
        <v>425</v>
      </c>
      <c r="F62" s="377">
        <v>25</v>
      </c>
      <c r="G62" s="378">
        <v>0.2</v>
      </c>
      <c r="H62" s="379">
        <f t="shared" si="3"/>
        <v>0.24</v>
      </c>
      <c r="I62">
        <f t="shared" si="2"/>
        <v>2.4</v>
      </c>
    </row>
    <row r="63" spans="2:9" x14ac:dyDescent="0.25">
      <c r="D63" s="384" t="s">
        <v>426</v>
      </c>
      <c r="E63" s="385" t="s">
        <v>427</v>
      </c>
      <c r="F63" s="384">
        <v>50</v>
      </c>
      <c r="G63" s="386">
        <v>0.3</v>
      </c>
      <c r="H63" s="379">
        <f t="shared" si="3"/>
        <v>0.18</v>
      </c>
      <c r="I63">
        <f t="shared" si="2"/>
        <v>1.7999999999999998</v>
      </c>
    </row>
    <row r="64" spans="2:9" x14ac:dyDescent="0.25">
      <c r="D64" s="384" t="s">
        <v>428</v>
      </c>
      <c r="E64" s="385" t="s">
        <v>427</v>
      </c>
      <c r="F64" s="384">
        <v>50</v>
      </c>
      <c r="G64" s="386">
        <v>0.3</v>
      </c>
      <c r="H64" s="379">
        <f t="shared" si="3"/>
        <v>0.18</v>
      </c>
      <c r="I64">
        <f t="shared" si="2"/>
        <v>1.7999999999999998</v>
      </c>
    </row>
    <row r="65" spans="2:9" x14ac:dyDescent="0.25">
      <c r="D65" s="384" t="s">
        <v>429</v>
      </c>
      <c r="E65" s="385" t="s">
        <v>427</v>
      </c>
      <c r="F65" s="384">
        <v>25</v>
      </c>
      <c r="G65" s="386">
        <v>0.2</v>
      </c>
      <c r="H65" s="379">
        <f t="shared" si="3"/>
        <v>0.24</v>
      </c>
      <c r="I65">
        <f t="shared" si="2"/>
        <v>2.4</v>
      </c>
    </row>
    <row r="66" spans="2:9" ht="15.75" thickBot="1" x14ac:dyDescent="0.3">
      <c r="D66" s="357" t="s">
        <v>379</v>
      </c>
      <c r="E66" s="88"/>
      <c r="F66" s="88"/>
      <c r="G66" s="88"/>
      <c r="H66" s="387">
        <f>20-SUM(H59:H65)</f>
        <v>3.8000000000000007</v>
      </c>
      <c r="I66" s="116">
        <f t="shared" si="2"/>
        <v>38.000000000000007</v>
      </c>
    </row>
    <row r="67" spans="2:9" ht="15.75" thickBot="1" x14ac:dyDescent="0.3"/>
    <row r="68" spans="2:9" x14ac:dyDescent="0.25">
      <c r="D68" s="380" t="s">
        <v>374</v>
      </c>
      <c r="E68" s="85"/>
      <c r="F68" s="85"/>
      <c r="G68" s="85"/>
      <c r="H68" s="381">
        <v>15</v>
      </c>
      <c r="I68" s="86">
        <f>H68*10</f>
        <v>150</v>
      </c>
    </row>
    <row r="69" spans="2:9" x14ac:dyDescent="0.25">
      <c r="B69" s="382" t="s">
        <v>430</v>
      </c>
      <c r="D69" s="383" t="s">
        <v>414</v>
      </c>
      <c r="E69" s="376" t="s">
        <v>415</v>
      </c>
      <c r="F69" s="377">
        <v>50</v>
      </c>
      <c r="G69" s="378">
        <v>0.3</v>
      </c>
      <c r="H69" s="379">
        <f>30*G69/F69</f>
        <v>0.18</v>
      </c>
      <c r="I69">
        <f>H69*10</f>
        <v>1.7999999999999998</v>
      </c>
    </row>
    <row r="70" spans="2:9" x14ac:dyDescent="0.25">
      <c r="D70" s="383" t="s">
        <v>416</v>
      </c>
      <c r="E70" s="376" t="s">
        <v>415</v>
      </c>
      <c r="F70" s="377">
        <v>50</v>
      </c>
      <c r="G70" s="378">
        <v>0.3</v>
      </c>
      <c r="H70" s="379">
        <f>30*G70/F70</f>
        <v>0.18</v>
      </c>
      <c r="I70">
        <f>H70*10</f>
        <v>1.7999999999999998</v>
      </c>
    </row>
    <row r="71" spans="2:9" x14ac:dyDescent="0.25">
      <c r="D71" s="383" t="s">
        <v>424</v>
      </c>
      <c r="E71" s="376" t="s">
        <v>425</v>
      </c>
      <c r="F71" s="377">
        <v>25</v>
      </c>
      <c r="G71" s="378">
        <v>0.2</v>
      </c>
      <c r="H71" s="379">
        <f>30*G71/F71</f>
        <v>0.24</v>
      </c>
      <c r="I71">
        <f>H71*10</f>
        <v>2.4</v>
      </c>
    </row>
    <row r="72" spans="2:9" ht="15.75" thickBot="1" x14ac:dyDescent="0.3">
      <c r="D72" s="357" t="s">
        <v>379</v>
      </c>
      <c r="E72" s="88"/>
      <c r="F72" s="88"/>
      <c r="G72" s="88"/>
      <c r="H72" s="387">
        <f>20-SUM(H68:H71)</f>
        <v>4.4000000000000004</v>
      </c>
      <c r="I72" s="116">
        <f>H72*10</f>
        <v>44</v>
      </c>
    </row>
  </sheetData>
  <phoneticPr fontId="2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10" workbookViewId="0">
      <selection activeCell="F33" sqref="F33"/>
    </sheetView>
  </sheetViews>
  <sheetFormatPr defaultRowHeight="15" x14ac:dyDescent="0.25"/>
  <cols>
    <col min="1" max="1" width="18.28515625" customWidth="1"/>
    <col min="2" max="2" width="32.140625" customWidth="1"/>
    <col min="3" max="3" width="18.42578125" customWidth="1"/>
    <col min="4" max="4" width="10" bestFit="1" customWidth="1"/>
    <col min="5" max="5" width="22.28515625" bestFit="1" customWidth="1"/>
  </cols>
  <sheetData>
    <row r="1" spans="1:13" ht="15.75" thickBot="1" x14ac:dyDescent="0.3">
      <c r="A1" s="408" t="s">
        <v>444</v>
      </c>
      <c r="B1" s="409" t="s">
        <v>445</v>
      </c>
      <c r="C1" s="409" t="s">
        <v>262</v>
      </c>
      <c r="D1" s="409" t="s">
        <v>446</v>
      </c>
      <c r="E1" s="410" t="s">
        <v>447</v>
      </c>
      <c r="F1" s="401"/>
      <c r="G1" s="401"/>
      <c r="H1" s="401"/>
      <c r="I1" s="401"/>
      <c r="J1" s="401"/>
      <c r="K1" s="401"/>
      <c r="L1" s="401"/>
      <c r="M1" s="401"/>
    </row>
    <row r="2" spans="1:13" x14ac:dyDescent="0.25">
      <c r="A2" s="411" t="s">
        <v>332</v>
      </c>
      <c r="B2" s="411" t="s">
        <v>448</v>
      </c>
      <c r="C2" s="411" t="s">
        <v>449</v>
      </c>
      <c r="D2" s="412">
        <v>2.274</v>
      </c>
      <c r="E2" s="412">
        <f t="shared" ref="E2:E7" si="0">2-D2</f>
        <v>-0.27400000000000002</v>
      </c>
      <c r="H2" s="413"/>
    </row>
    <row r="3" spans="1:13" x14ac:dyDescent="0.25">
      <c r="A3" s="414" t="s">
        <v>333</v>
      </c>
      <c r="B3" s="414" t="s">
        <v>448</v>
      </c>
      <c r="C3" s="414" t="s">
        <v>449</v>
      </c>
      <c r="D3" s="415">
        <v>2.1829999999999998</v>
      </c>
      <c r="E3" s="415">
        <f t="shared" si="0"/>
        <v>-0.18299999999999983</v>
      </c>
    </row>
    <row r="4" spans="1:13" x14ac:dyDescent="0.25">
      <c r="A4" s="414" t="s">
        <v>334</v>
      </c>
      <c r="B4" s="414" t="s">
        <v>448</v>
      </c>
      <c r="C4" s="414" t="s">
        <v>449</v>
      </c>
      <c r="D4" s="415">
        <v>2.3650000000000002</v>
      </c>
      <c r="E4" s="415">
        <f t="shared" si="0"/>
        <v>-0.36500000000000021</v>
      </c>
    </row>
    <row r="5" spans="1:13" x14ac:dyDescent="0.25">
      <c r="A5" s="414" t="s">
        <v>335</v>
      </c>
      <c r="B5" s="414" t="s">
        <v>448</v>
      </c>
      <c r="C5" s="414" t="s">
        <v>449</v>
      </c>
      <c r="D5" s="415">
        <v>2.79</v>
      </c>
      <c r="E5" s="415">
        <f t="shared" si="0"/>
        <v>-0.79</v>
      </c>
    </row>
    <row r="6" spans="1:13" x14ac:dyDescent="0.25">
      <c r="A6" s="416" t="s">
        <v>332</v>
      </c>
      <c r="B6" s="416" t="s">
        <v>450</v>
      </c>
      <c r="C6" s="416" t="s">
        <v>33</v>
      </c>
      <c r="D6" s="417">
        <v>2.3679999999999999</v>
      </c>
      <c r="E6" s="417">
        <f t="shared" si="0"/>
        <v>-0.36799999999999988</v>
      </c>
    </row>
    <row r="7" spans="1:13" x14ac:dyDescent="0.25">
      <c r="A7" s="416" t="s">
        <v>334</v>
      </c>
      <c r="B7" s="416" t="s">
        <v>114</v>
      </c>
      <c r="C7" s="416" t="s">
        <v>33</v>
      </c>
      <c r="D7" s="417">
        <v>2.282</v>
      </c>
      <c r="E7" s="417">
        <f t="shared" si="0"/>
        <v>-0.28200000000000003</v>
      </c>
    </row>
    <row r="8" spans="1:13" x14ac:dyDescent="0.25">
      <c r="A8" s="416" t="s">
        <v>335</v>
      </c>
      <c r="B8" s="416" t="s">
        <v>451</v>
      </c>
      <c r="C8" s="416" t="s">
        <v>33</v>
      </c>
      <c r="D8" s="418" t="s">
        <v>452</v>
      </c>
      <c r="E8" s="418" t="s">
        <v>452</v>
      </c>
      <c r="G8" s="382" t="s">
        <v>453</v>
      </c>
    </row>
    <row r="9" spans="1:13" x14ac:dyDescent="0.25">
      <c r="A9" s="416" t="s">
        <v>454</v>
      </c>
      <c r="B9" s="416" t="s">
        <v>455</v>
      </c>
      <c r="C9" s="416" t="s">
        <v>33</v>
      </c>
      <c r="D9" s="418">
        <v>1.9850000000000001</v>
      </c>
      <c r="E9" s="418">
        <f t="shared" ref="E9:E19" si="1">2-D9</f>
        <v>1.4999999999999902E-2</v>
      </c>
    </row>
    <row r="10" spans="1:13" x14ac:dyDescent="0.25">
      <c r="A10" s="419" t="s">
        <v>456</v>
      </c>
      <c r="B10" s="416" t="s">
        <v>457</v>
      </c>
      <c r="C10" s="416" t="s">
        <v>33</v>
      </c>
      <c r="D10" s="420">
        <v>2.0510000000000002</v>
      </c>
      <c r="E10" s="420">
        <f t="shared" si="1"/>
        <v>-5.1000000000000156E-2</v>
      </c>
    </row>
    <row r="11" spans="1:13" x14ac:dyDescent="0.25">
      <c r="A11" s="419" t="s">
        <v>456</v>
      </c>
      <c r="B11" s="416" t="s">
        <v>124</v>
      </c>
      <c r="C11" s="416" t="s">
        <v>33</v>
      </c>
      <c r="D11" s="420">
        <v>1.873</v>
      </c>
      <c r="E11" s="418">
        <f t="shared" si="1"/>
        <v>0.127</v>
      </c>
    </row>
    <row r="12" spans="1:13" x14ac:dyDescent="0.25">
      <c r="A12" s="419" t="s">
        <v>456</v>
      </c>
      <c r="B12" s="416" t="s">
        <v>123</v>
      </c>
      <c r="C12" s="416" t="s">
        <v>33</v>
      </c>
      <c r="D12" s="418">
        <v>1.921</v>
      </c>
      <c r="E12" s="418">
        <f t="shared" si="1"/>
        <v>7.8999999999999959E-2</v>
      </c>
    </row>
    <row r="13" spans="1:13" x14ac:dyDescent="0.25">
      <c r="A13" s="421" t="s">
        <v>332</v>
      </c>
      <c r="B13" s="421" t="s">
        <v>458</v>
      </c>
      <c r="C13" s="421" t="s">
        <v>73</v>
      </c>
      <c r="D13" s="422">
        <v>1.9810000000000001</v>
      </c>
      <c r="E13" s="422">
        <f t="shared" si="1"/>
        <v>1.8999999999999906E-2</v>
      </c>
    </row>
    <row r="14" spans="1:13" x14ac:dyDescent="0.25">
      <c r="A14" s="421" t="s">
        <v>333</v>
      </c>
      <c r="B14" s="421" t="s">
        <v>459</v>
      </c>
      <c r="C14" s="421" t="s">
        <v>73</v>
      </c>
      <c r="D14" s="422">
        <v>1.9530000000000001</v>
      </c>
      <c r="E14" s="422">
        <f t="shared" si="1"/>
        <v>4.6999999999999931E-2</v>
      </c>
    </row>
    <row r="15" spans="1:13" x14ac:dyDescent="0.25">
      <c r="A15" s="421" t="s">
        <v>335</v>
      </c>
      <c r="B15" s="421" t="s">
        <v>460</v>
      </c>
      <c r="C15" s="421" t="s">
        <v>73</v>
      </c>
      <c r="D15" s="422">
        <v>2.0089999999999999</v>
      </c>
      <c r="E15" s="422">
        <f t="shared" si="1"/>
        <v>-8.999999999999897E-3</v>
      </c>
    </row>
    <row r="16" spans="1:13" x14ac:dyDescent="0.25">
      <c r="A16" s="421" t="s">
        <v>454</v>
      </c>
      <c r="B16" s="421" t="s">
        <v>461</v>
      </c>
      <c r="C16" s="421" t="s">
        <v>73</v>
      </c>
      <c r="D16" s="422">
        <v>2.0129999999999999</v>
      </c>
      <c r="E16" s="422">
        <f t="shared" si="1"/>
        <v>-1.2999999999999901E-2</v>
      </c>
    </row>
    <row r="17" spans="1:9" x14ac:dyDescent="0.25">
      <c r="A17" s="421" t="s">
        <v>454</v>
      </c>
      <c r="B17" s="421" t="s">
        <v>455</v>
      </c>
      <c r="C17" s="421" t="s">
        <v>73</v>
      </c>
      <c r="D17" s="422">
        <v>2.0099999999999998</v>
      </c>
      <c r="E17" s="422">
        <f t="shared" si="1"/>
        <v>-9.9999999999997868E-3</v>
      </c>
      <c r="G17" s="382"/>
    </row>
    <row r="18" spans="1:9" x14ac:dyDescent="0.25">
      <c r="A18" s="423" t="s">
        <v>332</v>
      </c>
      <c r="B18" s="423" t="s">
        <v>462</v>
      </c>
      <c r="C18" s="423" t="s">
        <v>463</v>
      </c>
      <c r="D18" s="424">
        <v>1.978</v>
      </c>
      <c r="E18" s="424">
        <f t="shared" si="1"/>
        <v>2.200000000000002E-2</v>
      </c>
    </row>
    <row r="19" spans="1:9" x14ac:dyDescent="0.25">
      <c r="A19" s="423" t="s">
        <v>333</v>
      </c>
      <c r="B19" s="423" t="s">
        <v>464</v>
      </c>
      <c r="C19" s="423" t="s">
        <v>463</v>
      </c>
      <c r="D19" s="424">
        <v>2.0059999999999998</v>
      </c>
      <c r="E19" s="424">
        <f t="shared" si="1"/>
        <v>-5.9999999999997833E-3</v>
      </c>
    </row>
    <row r="20" spans="1:9" x14ac:dyDescent="0.25">
      <c r="A20" s="423" t="s">
        <v>335</v>
      </c>
      <c r="B20" s="423" t="s">
        <v>465</v>
      </c>
      <c r="C20" s="423" t="s">
        <v>463</v>
      </c>
      <c r="D20" s="425" t="s">
        <v>452</v>
      </c>
      <c r="E20" s="425" t="s">
        <v>452</v>
      </c>
    </row>
    <row r="22" spans="1:9" x14ac:dyDescent="0.25">
      <c r="I22" t="s">
        <v>466</v>
      </c>
    </row>
    <row r="23" spans="1:9" x14ac:dyDescent="0.25">
      <c r="I23" t="s">
        <v>467</v>
      </c>
    </row>
  </sheetData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lamp changing</vt:lpstr>
      <vt:lpstr>fluor before lampchange in tijd</vt:lpstr>
      <vt:lpstr>different timepoints</vt:lpstr>
      <vt:lpstr>roche spectra</vt:lpstr>
      <vt:lpstr>cleaning lens LC2LC1</vt:lpstr>
      <vt:lpstr>gebruiken voor artikel</vt:lpstr>
      <vt:lpstr>Fam monoplex MFP</vt:lpstr>
      <vt:lpstr>PCR mix</vt:lpstr>
      <vt:lpstr>MFP efficiency's</vt:lpstr>
      <vt:lpstr>plate for efficiency</vt:lpstr>
      <vt:lpstr>scatter plot</vt:lpstr>
      <vt:lpstr>Blad1</vt:lpstr>
    </vt:vector>
  </TitlesOfParts>
  <Company>Laboratorium Microbiologie 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Luhen, Kim</dc:creator>
  <cp:lastModifiedBy>Gebruiker</cp:lastModifiedBy>
  <cp:lastPrinted>2014-09-11T08:55:34Z</cp:lastPrinted>
  <dcterms:created xsi:type="dcterms:W3CDTF">2014-04-29T09:40:10Z</dcterms:created>
  <dcterms:modified xsi:type="dcterms:W3CDTF">2017-12-30T20:03:32Z</dcterms:modified>
</cp:coreProperties>
</file>