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ssio\Google Drive\Normativa\"/>
    </mc:Choice>
  </mc:AlternateContent>
  <bookViews>
    <workbookView xWindow="0" yWindow="0" windowWidth="19200" windowHeight="8328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E17" i="1"/>
  <c r="D17" i="1"/>
  <c r="D13" i="1" l="1"/>
  <c r="E13" i="1"/>
  <c r="C17" i="1" l="1"/>
  <c r="C16" i="1"/>
  <c r="E18" i="1"/>
  <c r="D18" i="1"/>
  <c r="C18" i="1"/>
  <c r="E15" i="1" l="1"/>
  <c r="D15" i="1"/>
  <c r="C15" i="1"/>
  <c r="E14" i="1"/>
  <c r="D14" i="1"/>
  <c r="C14" i="1"/>
  <c r="C13" i="1"/>
  <c r="E12" i="1"/>
  <c r="D12" i="1"/>
  <c r="C12" i="1"/>
  <c r="E11" i="1"/>
  <c r="D11" i="1"/>
  <c r="C11" i="1"/>
</calcChain>
</file>

<file path=xl/sharedStrings.xml><?xml version="1.0" encoding="utf-8"?>
<sst xmlns="http://schemas.openxmlformats.org/spreadsheetml/2006/main" count="27" uniqueCount="22">
  <si>
    <t>NORMATIVE VALUES FOR HAND MOTOR PERFORMANCES</t>
  </si>
  <si>
    <r>
      <rPr>
        <b/>
        <sz val="16"/>
        <rFont val="Calibri"/>
        <family val="2"/>
        <scheme val="minor"/>
      </rPr>
      <t xml:space="preserve">1. </t>
    </r>
    <r>
      <rPr>
        <b/>
        <sz val="16"/>
        <color theme="1" tint="0.249977111117893"/>
        <rFont val="Calibri"/>
        <family val="2"/>
        <scheme val="minor"/>
      </rPr>
      <t>CHARACTERISTICS</t>
    </r>
  </si>
  <si>
    <t>AGE</t>
  </si>
  <si>
    <t>SEX</t>
  </si>
  <si>
    <t>Male = 1
Female = 0</t>
  </si>
  <si>
    <t>NORMATIVE STATISTICS</t>
  </si>
  <si>
    <t>PARAMETER</t>
  </si>
  <si>
    <t>PROTOCOL</t>
  </si>
  <si>
    <t>NORMATIVE VALUES</t>
  </si>
  <si>
    <t>Prediction interval (95%)</t>
  </si>
  <si>
    <t>Rate</t>
  </si>
  <si>
    <t>SV</t>
  </si>
  <si>
    <t>MV</t>
  </si>
  <si>
    <t>TD</t>
  </si>
  <si>
    <t>2Hz</t>
  </si>
  <si>
    <t>ITI</t>
  </si>
  <si>
    <t>TD/ITI</t>
  </si>
  <si>
    <t>IHI</t>
  </si>
  <si>
    <t>2Hz_Bim</t>
  </si>
  <si>
    <t>Predicted value</t>
  </si>
  <si>
    <t>%ADV_MOV</t>
  </si>
  <si>
    <t>%CORR_SEQ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</si>
</sst>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4"/>
      <color theme="1" tint="0.249977111117893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1" tint="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/>
      <bottom/>
      <diagonal/>
    </border>
    <border>
      <left style="thin">
        <color theme="1" tint="0.249977111117893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249977111117893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1" tint="0.249977111117893"/>
      </right>
      <top style="thin">
        <color auto="1"/>
      </top>
      <bottom/>
      <diagonal/>
    </border>
    <border>
      <left style="thin">
        <color auto="1"/>
      </left>
      <right style="thin">
        <color theme="1" tint="0.249977111117893"/>
      </right>
      <top/>
      <bottom style="thin">
        <color auto="1"/>
      </bottom>
      <diagonal/>
    </border>
    <border>
      <left style="thin">
        <color theme="1" tint="0.249977111117893"/>
      </left>
      <right/>
      <top/>
      <bottom style="thin">
        <color auto="1"/>
      </bottom>
      <diagonal/>
    </border>
    <border>
      <left/>
      <right style="thin">
        <color theme="1" tint="0.249977111117893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1" tint="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theme="1" tint="0.249977111117893"/>
      </right>
      <top style="thin">
        <color auto="1"/>
      </top>
      <bottom/>
      <diagonal/>
    </border>
    <border>
      <left style="thin">
        <color theme="1" tint="0.249977111117893"/>
      </left>
      <right style="thin">
        <color theme="1" tint="0.249977111117893"/>
      </right>
      <top style="thin">
        <color auto="1"/>
      </top>
      <bottom/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Protection="1"/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vertical="top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Protection="1"/>
    <xf numFmtId="0" fontId="8" fillId="0" borderId="14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vertical="center"/>
    </xf>
    <xf numFmtId="164" fontId="8" fillId="0" borderId="11" xfId="0" applyNumberFormat="1" applyFont="1" applyFill="1" applyBorder="1" applyAlignment="1" applyProtection="1">
      <alignment horizontal="center" vertical="center"/>
    </xf>
    <xf numFmtId="164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19" xfId="0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vertical="center"/>
    </xf>
    <xf numFmtId="0" fontId="8" fillId="0" borderId="19" xfId="0" applyFont="1" applyFill="1" applyBorder="1" applyAlignment="1" applyProtection="1">
      <alignment horizontal="left" vertical="center" wrapText="1"/>
    </xf>
    <xf numFmtId="2" fontId="8" fillId="0" borderId="18" xfId="0" applyNumberFormat="1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left" vertical="center" wrapText="1"/>
    </xf>
    <xf numFmtId="0" fontId="8" fillId="0" borderId="24" xfId="0" applyFont="1" applyFill="1" applyBorder="1" applyAlignment="1" applyProtection="1">
      <alignment horizontal="left" vertical="center" wrapText="1"/>
    </xf>
    <xf numFmtId="164" fontId="8" fillId="0" borderId="24" xfId="0" applyNumberFormat="1" applyFont="1" applyFill="1" applyBorder="1" applyAlignment="1" applyProtection="1">
      <alignment horizontal="center" vertical="center"/>
    </xf>
    <xf numFmtId="164" fontId="8" fillId="0" borderId="6" xfId="0" applyNumberFormat="1" applyFont="1" applyFill="1" applyBorder="1" applyAlignment="1" applyProtection="1">
      <alignment horizontal="center" vertical="center"/>
    </xf>
    <xf numFmtId="164" fontId="8" fillId="0" borderId="15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9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1">
    <dxf>
      <font>
        <color rgb="FF9C0006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="90" zoomScaleNormal="90" workbookViewId="0">
      <selection activeCell="A6" sqref="A6"/>
    </sheetView>
  </sheetViews>
  <sheetFormatPr defaultRowHeight="14.4" x14ac:dyDescent="0.3"/>
  <cols>
    <col min="1" max="1" width="23.33203125" customWidth="1"/>
    <col min="2" max="2" width="15.109375" customWidth="1"/>
    <col min="3" max="3" width="19.109375" bestFit="1" customWidth="1"/>
    <col min="4" max="4" width="13.33203125" customWidth="1"/>
    <col min="5" max="5" width="13.21875" customWidth="1"/>
  </cols>
  <sheetData>
    <row r="1" spans="1:5" ht="33.6" x14ac:dyDescent="0.65">
      <c r="A1" s="1" t="s">
        <v>0</v>
      </c>
      <c r="B1" s="2"/>
      <c r="C1" s="3"/>
      <c r="D1" s="4"/>
      <c r="E1" s="4"/>
    </row>
    <row r="2" spans="1:5" ht="21" customHeight="1" x14ac:dyDescent="0.3">
      <c r="A2" s="5"/>
      <c r="B2" s="6"/>
      <c r="C2" s="6"/>
      <c r="D2" s="6"/>
      <c r="E2" s="6"/>
    </row>
    <row r="3" spans="1:5" ht="21" x14ac:dyDescent="0.3">
      <c r="A3" s="31" t="s">
        <v>1</v>
      </c>
      <c r="B3" s="31"/>
      <c r="C3" s="7"/>
      <c r="D3" s="7"/>
      <c r="E3" s="7"/>
    </row>
    <row r="4" spans="1:5" ht="18" x14ac:dyDescent="0.3">
      <c r="A4" s="8" t="s">
        <v>2</v>
      </c>
      <c r="B4" s="8" t="s">
        <v>3</v>
      </c>
      <c r="C4" s="7"/>
      <c r="D4" s="7"/>
      <c r="E4" s="7"/>
    </row>
    <row r="5" spans="1:5" ht="44.1" customHeight="1" x14ac:dyDescent="0.3">
      <c r="A5" s="9"/>
      <c r="B5" s="10" t="s">
        <v>4</v>
      </c>
      <c r="C5" s="7"/>
      <c r="D5" s="7"/>
      <c r="E5" s="7"/>
    </row>
    <row r="6" spans="1:5" ht="27.9" customHeight="1" x14ac:dyDescent="0.3">
      <c r="A6" s="11">
        <v>25</v>
      </c>
      <c r="B6" s="11">
        <v>0</v>
      </c>
      <c r="C6" s="7"/>
      <c r="D6" s="7"/>
      <c r="E6" s="7"/>
    </row>
    <row r="7" spans="1:5" ht="15.6" x14ac:dyDescent="0.3">
      <c r="A7" s="12"/>
      <c r="B7" s="12"/>
      <c r="C7" s="12"/>
      <c r="D7" s="12"/>
      <c r="E7" s="7"/>
    </row>
    <row r="8" spans="1:5" ht="21" x14ac:dyDescent="0.3">
      <c r="A8" s="32" t="s">
        <v>5</v>
      </c>
      <c r="B8" s="33"/>
      <c r="C8" s="33"/>
      <c r="D8" s="33"/>
      <c r="E8" s="34"/>
    </row>
    <row r="9" spans="1:5" ht="18" x14ac:dyDescent="0.3">
      <c r="A9" s="40" t="s">
        <v>6</v>
      </c>
      <c r="B9" s="42" t="s">
        <v>7</v>
      </c>
      <c r="C9" s="35" t="s">
        <v>8</v>
      </c>
      <c r="D9" s="36"/>
      <c r="E9" s="37"/>
    </row>
    <row r="10" spans="1:5" ht="18" x14ac:dyDescent="0.3">
      <c r="A10" s="41"/>
      <c r="B10" s="43"/>
      <c r="C10" s="13" t="s">
        <v>19</v>
      </c>
      <c r="D10" s="38" t="s">
        <v>9</v>
      </c>
      <c r="E10" s="39"/>
    </row>
    <row r="11" spans="1:5" ht="18" x14ac:dyDescent="0.3">
      <c r="A11" s="14" t="s">
        <v>10</v>
      </c>
      <c r="B11" s="22" t="s">
        <v>11</v>
      </c>
      <c r="C11" s="25">
        <f>IF(OR(ISBLANK(A6),ISBLANK(B6)),"",2.43-0.0054*A6+0*B6)</f>
        <v>2.2949999999999999</v>
      </c>
      <c r="D11" s="15">
        <f>IF(OR(ISBLANK(A6),ISBLANK(B6)),"",(2.43-0.0054*A6+0*B6)-1.96*0.48)</f>
        <v>1.3542000000000001</v>
      </c>
      <c r="E11" s="16">
        <f>IF(OR(ISBLANK(A6),ISBLANK(B6)),"",(2.43-0.0054*A6+0*B6)+1.96*0.48)</f>
        <v>3.2357999999999998</v>
      </c>
    </row>
    <row r="12" spans="1:5" ht="18" x14ac:dyDescent="0.3">
      <c r="A12" s="17" t="s">
        <v>10</v>
      </c>
      <c r="B12" s="23" t="s">
        <v>12</v>
      </c>
      <c r="C12" s="21">
        <f>IF(OR(ISBLANK(A6),ISBLANK(B6)),"",-0.627-0.0609*A6+1.818*((A6)^(1/3))+0*B6)</f>
        <v>3.1663642480709902</v>
      </c>
      <c r="D12" s="20">
        <f>IF(OR(ISBLANK(A6),ISBLANK(B6)),"",(-0.627-0.0609*A6+1.818*((A6)^(1/3))+0*B6)-1.96*0.568)</f>
        <v>2.0530842480709905</v>
      </c>
      <c r="E12" s="18">
        <f>IF(OR(ISBLANK(A6),ISBLANK(B6)),"",(-0.627-0.0609*A6+1.818*((A6)^(1/3))+0*B6)+1.96*0.568)</f>
        <v>4.2796442480709898</v>
      </c>
    </row>
    <row r="13" spans="1:5" ht="18" x14ac:dyDescent="0.3">
      <c r="A13" s="19" t="s">
        <v>13</v>
      </c>
      <c r="B13" s="24" t="s">
        <v>14</v>
      </c>
      <c r="C13" s="21">
        <f>IF(OR(ISBLANK(A6),ISBLANK(B6)),"",216.09+0*A6-12.44*B6)</f>
        <v>216.09</v>
      </c>
      <c r="D13" s="20">
        <f>IF(OR(ISBLANK(A6),ISBLANK(B6)),"",(216.09+0*A6-12.44*B6)-1.96*48.5)</f>
        <v>121.03</v>
      </c>
      <c r="E13" s="18">
        <f>IF(OR(ISBLANK(A6),ISBLANK(B6)),"",(216.09+0*A6-12.44*B6)+1.96*48.5)</f>
        <v>311.14999999999998</v>
      </c>
    </row>
    <row r="14" spans="1:5" ht="18" x14ac:dyDescent="0.3">
      <c r="A14" s="19" t="s">
        <v>15</v>
      </c>
      <c r="B14" s="24" t="s">
        <v>14</v>
      </c>
      <c r="C14" s="21">
        <f>IF(OR(ISBLANK(A6),ISBLANK(B6)),"",281.97+0*A6+14.31*B6)</f>
        <v>281.97000000000003</v>
      </c>
      <c r="D14" s="20">
        <f>IF(OR(ISBLANK(A6),ISBLANK(B6)),"",(281.97+0*A6+14.31*B6)-1.96*54.76)</f>
        <v>174.64040000000003</v>
      </c>
      <c r="E14" s="18">
        <f>IF(OR(ISBLANK(A6),ISBLANK(B6)),"",(281.97+0*A6+14.31*B6)+1.96*54.76)</f>
        <v>389.29960000000005</v>
      </c>
    </row>
    <row r="15" spans="1:5" ht="18" x14ac:dyDescent="0.3">
      <c r="A15" s="19" t="s">
        <v>16</v>
      </c>
      <c r="B15" s="24" t="s">
        <v>14</v>
      </c>
      <c r="C15" s="21">
        <f>IF(OR(ISBLANK(A6),ISBLANK(B6)),"",0.7987+0.0035*A6-0.149*B6)</f>
        <v>0.88619999999999999</v>
      </c>
      <c r="D15" s="20">
        <f>IF(OR(ISBLANK(A6),ISBLANK(B6)),"",IF(B6=0, ((0.7987+0.0035*A6-0.149*B6)-1.96*0.498),((0.7987+0.0035*A6-0.149*B6)-1.96*0.334)))</f>
        <v>-8.987999999999996E-2</v>
      </c>
      <c r="E15" s="18">
        <f>IF(OR(ISBLANK(A6),ISBLANK(B6)),"",IF(B6=0, ((0.7987+0.0035*A6-0.149*B6)+1.96*0.498),((0.7987+0.0035*A6-0.149*B6)+1.96*0.334)))</f>
        <v>1.8622799999999999</v>
      </c>
    </row>
    <row r="16" spans="1:5" ht="20.55" customHeight="1" x14ac:dyDescent="0.3">
      <c r="A16" s="19" t="s">
        <v>20</v>
      </c>
      <c r="B16" s="24" t="s">
        <v>14</v>
      </c>
      <c r="C16" s="21">
        <f>IF(OR(ISBLANK(A6),ISBLANK(B6)),"",IF(B6=0, 100*(EXP(2.699-0.032*A6)/(1+EXP(2.699-0.032*A6))),100*(EXP(1.254-0.005*A6)/(1+EXP(1.254-0.005*A6)))))</f>
        <v>86.977830350726904</v>
      </c>
      <c r="D16" s="20">
        <f>IF(OR(ISBLANK(A6),ISBLANK(B6)),"",IF(B6=0, IF((100*((EXP(2.699-0.032*A6)/(1+EXP(2.699-0.032*A6)))-0.55))&lt;0,0,(100*((EXP(2.699-0.032*A6)/(1+EXP(2.699-0.032*A6)))-0.55))),IF((100*((EXP(1.254-0.005*A6)/(1+EXP(1.254-0.005*A6)))-0.724))&lt;0, 0, (100*((EXP(1.254-0.005*A6)/(1+EXP(1.254-0.005*A6)))-0.724)))))</f>
        <v>31.977830350726897</v>
      </c>
      <c r="E16" s="18">
        <f>IF(OR(ISBLANK(A6),ISBLANK(B6)),"",IF(B6=0, IF((100*((EXP(2.699-0.032*A6)/(1+EXP(2.699-0.032*A6)))+0.295))&gt;100,100,(100*((EXP(2.699-0.032*A6)/(1+EXP(2.699-0.032*A6)))+0.295))),IF((100*((EXP(1.254-0.005*A6)/(1+EXP(1.254-0.005*A6)))+0.275))&gt;100,100,(100*((EXP(1.254-0.005*A6)/(1+EXP(1.254-0.005*A6)))+0.275)))))</f>
        <v>100</v>
      </c>
    </row>
    <row r="17" spans="1:5" ht="18.899999999999999" customHeight="1" x14ac:dyDescent="0.3">
      <c r="A17" s="19" t="s">
        <v>21</v>
      </c>
      <c r="B17" s="24" t="s">
        <v>14</v>
      </c>
      <c r="C17" s="21">
        <f>IF(OR(ISBLANK(A6),ISBLANK(B6)),"",100*(EXP(1.93-0.0129*A6)/(1+EXP(1.93-0.0129*A6))))</f>
        <v>83.30640049346016</v>
      </c>
      <c r="D17" s="20">
        <f>IF(OR(ISBLANK(A6),ISBLANK(B6)),"",100*((EXP(1.93-0.0129*A6)/(1+EXP(1.93-0.0129*A6)))-0.588))</f>
        <v>24.506400493460156</v>
      </c>
      <c r="E17" s="18">
        <f>IF(OR(ISBLANK(A6),ISBLANK(B6)),"",IF((100*((EXP(1.93-0.0129*A6)/(1+EXP(1.93-0.0129*A6)))+0.226))&gt;100,100,(100*((EXP(1.93-0.0129*A6)/(1+EXP(1.93-0.0129*A6)))+0.226))))</f>
        <v>100</v>
      </c>
    </row>
    <row r="18" spans="1:5" ht="17.55" customHeight="1" x14ac:dyDescent="0.3">
      <c r="A18" s="26" t="s">
        <v>17</v>
      </c>
      <c r="B18" s="27" t="s">
        <v>18</v>
      </c>
      <c r="C18" s="28">
        <f>IF(OR(ISBLANK(A6),ISBLANK(B6)),"",EXP(11.73627+0.126*A6-4.0397*(A6^(1/3))))</f>
        <v>21.630741986108198</v>
      </c>
      <c r="D18" s="29">
        <f>IF(OR(ISBLANK(A6),ISBLANK(B6)),"",(EXP(11.73627+0.126*A6-4.0397*(A6^(1/3))-1.96*0.576)))</f>
        <v>6.9947197497083495</v>
      </c>
      <c r="E18" s="30">
        <f>IF(OR(ISBLANK(A6),ISBLANK(B6)),"",(EXP(11.73627+0.126*A6-4.0397*(A6^(1/3))+1.96*0.576)))</f>
        <v>66.891743431049278</v>
      </c>
    </row>
  </sheetData>
  <mergeCells count="6">
    <mergeCell ref="A3:B3"/>
    <mergeCell ref="A8:E8"/>
    <mergeCell ref="C9:E9"/>
    <mergeCell ref="D10:E10"/>
    <mergeCell ref="A9:A10"/>
    <mergeCell ref="B9:B10"/>
  </mergeCells>
  <conditionalFormatting sqref="A6:B6">
    <cfRule type="containsBlanks" dxfId="0" priority="1">
      <formula>LEN(TRIM(A6))=0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Signori</dc:creator>
  <cp:lastModifiedBy>Alessio Signori</cp:lastModifiedBy>
  <dcterms:created xsi:type="dcterms:W3CDTF">2017-03-07T12:26:08Z</dcterms:created>
  <dcterms:modified xsi:type="dcterms:W3CDTF">2017-04-19T10:24:12Z</dcterms:modified>
</cp:coreProperties>
</file>