
<file path=[Content_Types].xml><?xml version="1.0" encoding="utf-8"?>
<Types xmlns="http://schemas.openxmlformats.org/package/2006/content-types">
  <Default Extension="xml" ContentType="application/xml"/>
  <Default Extension="tiff" ContentType="image/tif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929"/>
  <workbookPr autoCompressPictures="0"/>
  <bookViews>
    <workbookView xWindow="0" yWindow="0" windowWidth="25600" windowHeight="15520"/>
  </bookViews>
  <sheets>
    <sheet name="Sheet1" sheetId="1" r:id="rId1"/>
    <sheet name="Sheet2" sheetId="2" r:id="rId2"/>
    <sheet name="Sheet3" sheetId="3" r:id="rId3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37" i="1" l="1"/>
  <c r="N37" i="1"/>
  <c r="M37" i="1"/>
  <c r="O36" i="1"/>
  <c r="O35" i="1"/>
  <c r="N36" i="1"/>
  <c r="N35" i="1"/>
  <c r="M36" i="1"/>
  <c r="M35" i="1"/>
  <c r="S23" i="1"/>
  <c r="S22" i="1"/>
  <c r="O23" i="1"/>
  <c r="O22" i="1"/>
  <c r="K23" i="1"/>
  <c r="K22" i="1"/>
  <c r="S20" i="1"/>
  <c r="S19" i="1"/>
  <c r="S18" i="1"/>
  <c r="O20" i="1"/>
  <c r="O19" i="1"/>
  <c r="O18" i="1"/>
  <c r="K20" i="1"/>
  <c r="K19" i="1"/>
  <c r="K18" i="1"/>
  <c r="R20" i="1"/>
  <c r="R19" i="1"/>
  <c r="R18" i="1"/>
  <c r="N20" i="1"/>
  <c r="N19" i="1"/>
  <c r="N18" i="1"/>
  <c r="J20" i="1"/>
  <c r="J19" i="1"/>
  <c r="J18" i="1"/>
  <c r="F23" i="1"/>
  <c r="F22" i="1"/>
  <c r="F20" i="1"/>
  <c r="F19" i="1"/>
  <c r="F18" i="1"/>
  <c r="F29" i="1"/>
  <c r="F28" i="1"/>
  <c r="F27" i="1"/>
  <c r="R29" i="1"/>
  <c r="R28" i="1"/>
  <c r="R27" i="1"/>
  <c r="N29" i="1"/>
  <c r="N28" i="1"/>
  <c r="N27" i="1"/>
  <c r="J29" i="1"/>
  <c r="J28" i="1"/>
  <c r="J27" i="1"/>
  <c r="I38" i="1"/>
  <c r="Q18" i="1"/>
  <c r="E30" i="1"/>
  <c r="Q19" i="1"/>
  <c r="Q20" i="1"/>
  <c r="M18" i="1"/>
  <c r="M19" i="1"/>
  <c r="M20" i="1"/>
  <c r="I18" i="1"/>
  <c r="I19" i="1"/>
  <c r="I20" i="1"/>
  <c r="Q30" i="1"/>
  <c r="M30" i="1"/>
  <c r="I30" i="1"/>
  <c r="I35" i="1"/>
  <c r="I36" i="1"/>
  <c r="I37" i="1"/>
  <c r="I39" i="1"/>
  <c r="I40" i="1"/>
  <c r="I41" i="1"/>
  <c r="I42" i="1"/>
  <c r="I43" i="1"/>
  <c r="I44" i="1"/>
  <c r="I45" i="1"/>
  <c r="I46" i="1"/>
  <c r="E20" i="1"/>
  <c r="E19" i="1"/>
  <c r="E18" i="1"/>
  <c r="P23" i="1"/>
  <c r="L23" i="1"/>
  <c r="H23" i="1"/>
  <c r="P22" i="1"/>
  <c r="L22" i="1"/>
  <c r="H22" i="1"/>
</calcChain>
</file>

<file path=xl/sharedStrings.xml><?xml version="1.0" encoding="utf-8"?>
<sst xmlns="http://schemas.openxmlformats.org/spreadsheetml/2006/main" count="30" uniqueCount="18">
  <si>
    <t>Control</t>
  </si>
  <si>
    <t>100 uM GTP</t>
  </si>
  <si>
    <t>100 uM SAM</t>
  </si>
  <si>
    <t>Fluorescence (700 channel)</t>
  </si>
  <si>
    <t>100 uM SAM + 100 uM GTP</t>
  </si>
  <si>
    <t>Background</t>
  </si>
  <si>
    <t>min bkgd</t>
  </si>
  <si>
    <t>Coomassie</t>
  </si>
  <si>
    <t>Scaled</t>
  </si>
  <si>
    <t>% of control</t>
  </si>
  <si>
    <t>GTP</t>
  </si>
  <si>
    <t>SAM + GTP</t>
  </si>
  <si>
    <t>area</t>
  </si>
  <si>
    <t>mean density</t>
  </si>
  <si>
    <t>IntDen</t>
  </si>
  <si>
    <t>scaled</t>
  </si>
  <si>
    <t>SAM</t>
  </si>
  <si>
    <t>Fluorescence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</si>
</sst>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4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Sheet1!$M$37:$O$37</c:f>
                <c:numCache>
                  <c:formatCode>General</c:formatCode>
                  <c:ptCount val="3"/>
                  <c:pt idx="0">
                    <c:v>2.95491430815757</c:v>
                  </c:pt>
                  <c:pt idx="1">
                    <c:v>2.081664597467836</c:v>
                  </c:pt>
                  <c:pt idx="2">
                    <c:v>0.926381686467159</c:v>
                  </c:pt>
                </c:numCache>
              </c:numRef>
            </c:plus>
            <c:minus>
              <c:numRef>
                <c:f>Sheet1!$M$37:$O$37</c:f>
                <c:numCache>
                  <c:formatCode>General</c:formatCode>
                  <c:ptCount val="3"/>
                  <c:pt idx="0">
                    <c:v>2.95491430815757</c:v>
                  </c:pt>
                  <c:pt idx="1">
                    <c:v>2.081664597467836</c:v>
                  </c:pt>
                  <c:pt idx="2">
                    <c:v>0.926381686467159</c:v>
                  </c:pt>
                </c:numCache>
              </c:numRef>
            </c:minus>
          </c:errBars>
          <c:cat>
            <c:strRef>
              <c:f>Sheet1!$M$34:$O$34</c:f>
              <c:strCache>
                <c:ptCount val="3"/>
                <c:pt idx="0">
                  <c:v>SAM</c:v>
                </c:pt>
                <c:pt idx="1">
                  <c:v>GTP</c:v>
                </c:pt>
                <c:pt idx="2">
                  <c:v>SAM + GTP</c:v>
                </c:pt>
              </c:strCache>
            </c:strRef>
          </c:cat>
          <c:val>
            <c:numRef>
              <c:f>Sheet1!$M$35:$O$35</c:f>
              <c:numCache>
                <c:formatCode>General</c:formatCode>
                <c:ptCount val="3"/>
                <c:pt idx="0">
                  <c:v>99.08092202651618</c:v>
                </c:pt>
                <c:pt idx="1">
                  <c:v>41.69800127427492</c:v>
                </c:pt>
                <c:pt idx="2">
                  <c:v>48.15250903304591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99914088"/>
        <c:axId val="-2124361912"/>
      </c:barChart>
      <c:catAx>
        <c:axId val="-20999140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"/>
              </a:defRPr>
            </a:pPr>
            <a:endParaRPr lang="en-US"/>
          </a:p>
        </c:txPr>
        <c:crossAx val="-2124361912"/>
        <c:crosses val="autoZero"/>
        <c:auto val="1"/>
        <c:lblAlgn val="ctr"/>
        <c:lblOffset val="100"/>
        <c:noMultiLvlLbl val="0"/>
      </c:catAx>
      <c:valAx>
        <c:axId val="-2124361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200">
                    <a:latin typeface="Arial"/>
                    <a:cs typeface="Arial"/>
                  </a:rPr>
                  <a:t>Percent</a:t>
                </a:r>
                <a:r>
                  <a:rPr lang="en-US" sz="1200" baseline="0">
                    <a:latin typeface="Arial"/>
                    <a:cs typeface="Arial"/>
                  </a:rPr>
                  <a:t> of Control</a:t>
                </a:r>
                <a:endParaRPr lang="en-US" sz="1200">
                  <a:latin typeface="Arial"/>
                  <a:cs typeface="Arial"/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099914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tiff"/><Relationship Id="rId3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406400</xdr:colOff>
      <xdr:row>38</xdr:row>
      <xdr:rowOff>107950</xdr:rowOff>
    </xdr:from>
    <xdr:to>
      <xdr:col>18</xdr:col>
      <xdr:colOff>787400</xdr:colOff>
      <xdr:row>54</xdr:row>
      <xdr:rowOff>6350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49</xdr:row>
      <xdr:rowOff>101600</xdr:rowOff>
    </xdr:from>
    <xdr:to>
      <xdr:col>7</xdr:col>
      <xdr:colOff>501396</xdr:colOff>
      <xdr:row>64</xdr:row>
      <xdr:rowOff>157988</xdr:rowOff>
    </xdr:to>
    <xdr:pic>
      <xdr:nvPicPr>
        <xdr:cNvPr id="3" name="Picture 2" descr="nsP1 activity for pub triplicate 5_20_2016.t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5600" y="8813800"/>
          <a:ext cx="3054096" cy="2723388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762000</xdr:colOff>
      <xdr:row>50</xdr:row>
      <xdr:rowOff>0</xdr:rowOff>
    </xdr:from>
    <xdr:to>
      <xdr:col>11</xdr:col>
      <xdr:colOff>827532</xdr:colOff>
      <xdr:row>62</xdr:row>
      <xdr:rowOff>21336</xdr:rowOff>
    </xdr:to>
    <xdr:pic>
      <xdr:nvPicPr>
        <xdr:cNvPr id="4" name="Picture 3" descr="nsP1 activity triplicate coomassie 5_20_2016.tif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90100" y="8890000"/>
          <a:ext cx="2884932" cy="21549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:S49"/>
  <sheetViews>
    <sheetView tabSelected="1" topLeftCell="D12" workbookViewId="0">
      <selection activeCell="M50" sqref="M50"/>
    </sheetView>
  </sheetViews>
  <sheetFormatPr baseColWidth="10" defaultColWidth="8.83203125" defaultRowHeight="14" x14ac:dyDescent="0"/>
  <cols>
    <col min="1" max="1" width="25.1640625" customWidth="1"/>
    <col min="2" max="3" width="17.5" customWidth="1"/>
    <col min="4" max="7" width="11.1640625" customWidth="1"/>
    <col min="8" max="11" width="12.33203125" customWidth="1"/>
    <col min="12" max="15" width="13" customWidth="1"/>
    <col min="16" max="16" width="24.33203125" customWidth="1"/>
    <col min="19" max="19" width="13.1640625" customWidth="1"/>
  </cols>
  <sheetData>
    <row r="16" spans="1:19">
      <c r="A16" t="s">
        <v>3</v>
      </c>
      <c r="D16" t="s">
        <v>0</v>
      </c>
      <c r="E16" t="s">
        <v>6</v>
      </c>
      <c r="F16" t="s">
        <v>15</v>
      </c>
      <c r="H16" t="s">
        <v>2</v>
      </c>
      <c r="I16" t="s">
        <v>6</v>
      </c>
      <c r="J16" t="s">
        <v>8</v>
      </c>
      <c r="K16" t="s">
        <v>9</v>
      </c>
      <c r="L16" t="s">
        <v>1</v>
      </c>
      <c r="M16" t="s">
        <v>6</v>
      </c>
      <c r="N16" t="s">
        <v>8</v>
      </c>
      <c r="O16" t="s">
        <v>9</v>
      </c>
      <c r="P16" t="s">
        <v>4</v>
      </c>
      <c r="Q16" t="s">
        <v>6</v>
      </c>
      <c r="R16" t="s">
        <v>8</v>
      </c>
      <c r="S16" t="s">
        <v>9</v>
      </c>
    </row>
    <row r="18" spans="1:19">
      <c r="A18" t="s">
        <v>5</v>
      </c>
      <c r="B18">
        <v>958</v>
      </c>
      <c r="D18">
        <v>7150</v>
      </c>
      <c r="E18">
        <f>D18-B18</f>
        <v>6192</v>
      </c>
      <c r="F18">
        <f>E18*F27</f>
        <v>6342.4265922848117</v>
      </c>
      <c r="H18">
        <v>7780</v>
      </c>
      <c r="I18">
        <f>H18-B18</f>
        <v>6822</v>
      </c>
      <c r="J18">
        <f>I18*J27</f>
        <v>6690.9010746403401</v>
      </c>
      <c r="K18">
        <f>J18/F22</f>
        <v>1.0018155732671854</v>
      </c>
      <c r="L18">
        <v>3840</v>
      </c>
      <c r="M18">
        <f>L18-B18</f>
        <v>2882</v>
      </c>
      <c r="N18">
        <f>M18*N27</f>
        <v>2542.8477303503428</v>
      </c>
      <c r="O18">
        <f>N18/F22</f>
        <v>0.38073563310738756</v>
      </c>
      <c r="P18">
        <v>3870</v>
      </c>
      <c r="Q18">
        <f>P18-B18</f>
        <v>2912</v>
      </c>
      <c r="R18">
        <f>Q18*R27</f>
        <v>3148.3739771530418</v>
      </c>
      <c r="S18">
        <f>R18/F22</f>
        <v>0.47139989750193795</v>
      </c>
    </row>
    <row r="19" spans="1:19">
      <c r="D19">
        <v>7770</v>
      </c>
      <c r="E19">
        <f>D19-B18</f>
        <v>6812</v>
      </c>
      <c r="F19">
        <f>E19*F28</f>
        <v>6777.4180680779154</v>
      </c>
      <c r="H19">
        <v>7810</v>
      </c>
      <c r="I19">
        <f>H19-B18</f>
        <v>6852</v>
      </c>
      <c r="J19">
        <f>I19*J28</f>
        <v>6244.7941285401785</v>
      </c>
      <c r="K19">
        <f>J19/F22</f>
        <v>0.93502084996157586</v>
      </c>
      <c r="L19">
        <v>3800</v>
      </c>
      <c r="M19">
        <f>L19-B18</f>
        <v>2842</v>
      </c>
      <c r="N19">
        <f>M19*N28</f>
        <v>2787.4590658672928</v>
      </c>
      <c r="O19">
        <f>N19/F22</f>
        <v>0.41736081147796117</v>
      </c>
      <c r="P19">
        <v>3910</v>
      </c>
      <c r="Q19">
        <f>P19-B18</f>
        <v>2952</v>
      </c>
      <c r="R19">
        <f>Q19*R28</f>
        <v>3160.0640501846042</v>
      </c>
      <c r="S19">
        <f>R19/F22</f>
        <v>0.47315022934588613</v>
      </c>
    </row>
    <row r="20" spans="1:19">
      <c r="D20">
        <v>8010</v>
      </c>
      <c r="E20">
        <f>D20-B18</f>
        <v>7052</v>
      </c>
      <c r="F20">
        <f>E20*F29</f>
        <v>6916.4811460515502</v>
      </c>
      <c r="H20">
        <v>8220</v>
      </c>
      <c r="I20">
        <f>H20-B18</f>
        <v>7262</v>
      </c>
      <c r="J20">
        <f>I20*J29</f>
        <v>6937.2099686346219</v>
      </c>
      <c r="K20">
        <f>F20/F22</f>
        <v>1.035591237566724</v>
      </c>
      <c r="L20">
        <v>3900</v>
      </c>
      <c r="M20">
        <f>L20-B18</f>
        <v>2942</v>
      </c>
      <c r="N20">
        <f>M20*N29</f>
        <v>3024.440593858867</v>
      </c>
      <c r="O20">
        <f>N20/F22</f>
        <v>0.45284359364289917</v>
      </c>
      <c r="P20">
        <v>3970</v>
      </c>
      <c r="Q20">
        <f>P20-B18</f>
        <v>3012</v>
      </c>
      <c r="R20">
        <f>Q20*R29</f>
        <v>3339.5555664864992</v>
      </c>
      <c r="S20">
        <f>R20/F22</f>
        <v>0.50002514414355337</v>
      </c>
    </row>
    <row r="22" spans="1:19">
      <c r="F22">
        <f>AVERAGE(F18:F20)</f>
        <v>6678.7752688047594</v>
      </c>
      <c r="H22">
        <f>AVERAGE(H18:H20)</f>
        <v>7936.666666666667</v>
      </c>
      <c r="K22">
        <f>AVERAGE(K18:K20)</f>
        <v>0.99080922026516183</v>
      </c>
      <c r="L22">
        <f>AVERAGE(L18:L20)</f>
        <v>3846.6666666666665</v>
      </c>
      <c r="O22">
        <f>AVERAGE(O18:O20)</f>
        <v>0.41698001274274926</v>
      </c>
      <c r="P22">
        <f>AVERAGE(P18:P20)</f>
        <v>3916.6666666666665</v>
      </c>
      <c r="S22">
        <f>AVERAGE(S18:S20)</f>
        <v>0.48152509033045909</v>
      </c>
    </row>
    <row r="23" spans="1:19">
      <c r="F23">
        <f>STDEV(F18:F20)</f>
        <v>299.47029746105954</v>
      </c>
      <c r="H23">
        <f>STDEV(H18:H20)</f>
        <v>245.83192089989726</v>
      </c>
      <c r="K23">
        <f>STDEV(K18:K20)</f>
        <v>5.1180617137411497E-2</v>
      </c>
      <c r="L23">
        <f>STDEV(L18:L20)</f>
        <v>50.332229568471668</v>
      </c>
      <c r="O23">
        <f>STDEV(O18:O20)</f>
        <v>3.6055488471317079E-2</v>
      </c>
      <c r="P23">
        <f>STDEV(P18:P20)</f>
        <v>50.332229568471668</v>
      </c>
      <c r="S23">
        <f>STDEV(S18:S20)</f>
        <v>1.6045401481624609E-2</v>
      </c>
    </row>
    <row r="26" spans="1:19">
      <c r="A26" t="s">
        <v>7</v>
      </c>
    </row>
    <row r="27" spans="1:19">
      <c r="E27">
        <v>3.54</v>
      </c>
      <c r="F27">
        <f>(1*E27)/E30</f>
        <v>1.0242937003043946</v>
      </c>
      <c r="I27">
        <v>3.3896250000000001</v>
      </c>
      <c r="J27">
        <f>(1*I27)/E30</f>
        <v>0.98078291917917615</v>
      </c>
      <c r="M27">
        <v>3.0493350000000001</v>
      </c>
      <c r="N27">
        <f>(1*M27)/E30</f>
        <v>0.88232051712364434</v>
      </c>
      <c r="Q27">
        <v>3.7365749999999998</v>
      </c>
      <c r="R27">
        <f>(1*Q27)/E30</f>
        <v>1.081172382264094</v>
      </c>
    </row>
    <row r="28" spans="1:19">
      <c r="E28">
        <v>3.4384950000000001</v>
      </c>
      <c r="F28">
        <f>(1*E28)/E30</f>
        <v>0.99492338051642915</v>
      </c>
      <c r="I28">
        <v>3.149775</v>
      </c>
      <c r="J28">
        <f>(1*I28)/E30</f>
        <v>0.9113826807560097</v>
      </c>
      <c r="M28">
        <v>3.3897149999999998</v>
      </c>
      <c r="N28">
        <f>(1*M28)/E30</f>
        <v>0.980808960544438</v>
      </c>
      <c r="Q28">
        <v>3.69963</v>
      </c>
      <c r="R28">
        <f>(1*Q28)/E30</f>
        <v>1.0704824018240529</v>
      </c>
    </row>
    <row r="29" spans="1:19">
      <c r="E29">
        <v>3.3896250000000001</v>
      </c>
      <c r="F29">
        <f>(1*E29)/E30</f>
        <v>0.98078291917917615</v>
      </c>
      <c r="I29">
        <v>3.3014699999999997</v>
      </c>
      <c r="J29">
        <f>(1*I29)/E30</f>
        <v>0.95527540190507043</v>
      </c>
      <c r="M29">
        <v>3.5528849999999998</v>
      </c>
      <c r="N29">
        <f>(1*M29)/E30</f>
        <v>1.0280219557644008</v>
      </c>
      <c r="Q29">
        <v>3.8318850000000002</v>
      </c>
      <c r="R29">
        <f>(1*Q29)/E30</f>
        <v>1.1087501880765269</v>
      </c>
    </row>
    <row r="30" spans="1:19">
      <c r="E30">
        <f>AVERAGE(E27:E29)</f>
        <v>3.4560400000000002</v>
      </c>
      <c r="I30">
        <f>AVERAGE(I27:I29)</f>
        <v>3.2802900000000004</v>
      </c>
      <c r="M30">
        <f>AVERAGE(M27:M29)</f>
        <v>3.3306450000000001</v>
      </c>
      <c r="Q30">
        <f>AVERAGE(Q27:Q29)</f>
        <v>3.7560299999999995</v>
      </c>
    </row>
    <row r="34" spans="6:15">
      <c r="G34" t="s">
        <v>12</v>
      </c>
      <c r="H34" t="s">
        <v>13</v>
      </c>
      <c r="I34" t="s">
        <v>14</v>
      </c>
      <c r="M34" t="s">
        <v>16</v>
      </c>
      <c r="N34" t="s">
        <v>10</v>
      </c>
      <c r="O34" t="s">
        <v>11</v>
      </c>
    </row>
    <row r="35" spans="6:15">
      <c r="F35" t="s">
        <v>0</v>
      </c>
      <c r="G35">
        <v>4.4999999999999998E-2</v>
      </c>
      <c r="H35">
        <v>78.772000000000006</v>
      </c>
      <c r="I35">
        <f t="shared" ref="I35:I46" si="0">H35*G35</f>
        <v>3.54474</v>
      </c>
      <c r="M35">
        <f>K22*100</f>
        <v>99.080922026516177</v>
      </c>
      <c r="N35">
        <f>O22*100</f>
        <v>41.69800127427493</v>
      </c>
      <c r="O35">
        <f>S22*100</f>
        <v>48.152509033045909</v>
      </c>
    </row>
    <row r="36" spans="6:15">
      <c r="G36">
        <v>4.4999999999999998E-2</v>
      </c>
      <c r="H36">
        <v>76.411000000000001</v>
      </c>
      <c r="I36">
        <f t="shared" si="0"/>
        <v>3.4384950000000001</v>
      </c>
      <c r="M36">
        <f>K23*100</f>
        <v>5.1180617137411497</v>
      </c>
      <c r="N36">
        <f>O23*100</f>
        <v>3.6055488471317081</v>
      </c>
      <c r="O36">
        <f>S23*100</f>
        <v>1.6045401481624608</v>
      </c>
    </row>
    <row r="37" spans="6:15">
      <c r="G37">
        <v>4.4999999999999998E-2</v>
      </c>
      <c r="H37">
        <v>75.325000000000003</v>
      </c>
      <c r="I37">
        <f t="shared" si="0"/>
        <v>3.3896250000000001</v>
      </c>
      <c r="M37">
        <f>M36/SQRT(3)</f>
        <v>2.9549143081575702</v>
      </c>
      <c r="N37">
        <f>N36/SQRT(3)</f>
        <v>2.0816645974678365</v>
      </c>
      <c r="O37">
        <f>O36/SQRT(3)</f>
        <v>0.92638168646715879</v>
      </c>
    </row>
    <row r="38" spans="6:15">
      <c r="F38" t="s">
        <v>2</v>
      </c>
      <c r="G38">
        <v>4.4999999999999998E-2</v>
      </c>
      <c r="H38">
        <v>75.325000000000003</v>
      </c>
      <c r="I38">
        <f t="shared" si="0"/>
        <v>3.3896250000000001</v>
      </c>
    </row>
    <row r="39" spans="6:15">
      <c r="G39">
        <v>4.4999999999999998E-2</v>
      </c>
      <c r="H39">
        <v>69.995000000000005</v>
      </c>
      <c r="I39">
        <f t="shared" si="0"/>
        <v>3.149775</v>
      </c>
    </row>
    <row r="40" spans="6:15">
      <c r="G40">
        <v>4.4999999999999998E-2</v>
      </c>
      <c r="H40">
        <v>73.366</v>
      </c>
      <c r="I40">
        <f t="shared" si="0"/>
        <v>3.3014699999999997</v>
      </c>
    </row>
    <row r="41" spans="6:15">
      <c r="F41" t="s">
        <v>1</v>
      </c>
      <c r="G41">
        <v>4.4999999999999998E-2</v>
      </c>
      <c r="H41">
        <v>67.763000000000005</v>
      </c>
      <c r="I41">
        <f t="shared" si="0"/>
        <v>3.0493350000000001</v>
      </c>
    </row>
    <row r="42" spans="6:15">
      <c r="G42">
        <v>4.4999999999999998E-2</v>
      </c>
      <c r="H42">
        <v>75.326999999999998</v>
      </c>
      <c r="I42">
        <f t="shared" si="0"/>
        <v>3.3897149999999998</v>
      </c>
    </row>
    <row r="43" spans="6:15">
      <c r="G43">
        <v>4.4999999999999998E-2</v>
      </c>
      <c r="H43">
        <v>78.953000000000003</v>
      </c>
      <c r="I43">
        <f t="shared" si="0"/>
        <v>3.5528849999999998</v>
      </c>
    </row>
    <row r="44" spans="6:15">
      <c r="F44" t="s">
        <v>11</v>
      </c>
      <c r="G44">
        <v>4.4999999999999998E-2</v>
      </c>
      <c r="H44">
        <v>83.034999999999997</v>
      </c>
      <c r="I44">
        <f t="shared" si="0"/>
        <v>3.7365749999999998</v>
      </c>
    </row>
    <row r="45" spans="6:15">
      <c r="G45">
        <v>4.4999999999999998E-2</v>
      </c>
      <c r="H45">
        <v>82.213999999999999</v>
      </c>
      <c r="I45">
        <f t="shared" si="0"/>
        <v>3.69963</v>
      </c>
    </row>
    <row r="46" spans="6:15">
      <c r="G46">
        <v>4.4999999999999998E-2</v>
      </c>
      <c r="H46">
        <v>85.153000000000006</v>
      </c>
      <c r="I46">
        <f t="shared" si="0"/>
        <v>3.8318850000000002</v>
      </c>
    </row>
    <row r="49" spans="6:11">
      <c r="F49" t="s">
        <v>17</v>
      </c>
      <c r="K49" t="s">
        <v>7</v>
      </c>
    </row>
  </sheetData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4" x14ac:dyDescent="0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4" x14ac:dyDescent="0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CVMBS Computing Resources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Jordan Steel</dc:creator>
  <cp:lastModifiedBy>Kristen Bullard</cp:lastModifiedBy>
  <dcterms:created xsi:type="dcterms:W3CDTF">2016-05-23T15:57:10Z</dcterms:created>
  <dcterms:modified xsi:type="dcterms:W3CDTF">2016-06-02T18:13:12Z</dcterms:modified>
</cp:coreProperties>
</file>